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I:\LICITA\2025\Editais\PE 1500.2025 SRP SGPE 27467.2025 - Rouparia\Edital e Anexos\"/>
    </mc:Choice>
  </mc:AlternateContent>
  <xr:revisionPtr revIDLastSave="0" documentId="13_ncr:1_{9D965E19-0D0B-4141-9FF4-0A2FDEBF1A8C}" xr6:coauthVersionLast="47" xr6:coauthVersionMax="47" xr10:uidLastSave="{00000000-0000-0000-0000-000000000000}"/>
  <bookViews>
    <workbookView xWindow="28680" yWindow="-120" windowWidth="29040" windowHeight="15720" tabRatio="500" xr2:uid="{00000000-000D-0000-FFFF-FFFF00000000}"/>
  </bookViews>
  <sheets>
    <sheet name="Anexo II" sheetId="2" r:id="rId1"/>
  </sheets>
  <definedNames>
    <definedName name="_xlnm.Print_Area" localSheetId="0">'Anexo II'!$B$1:$AR$35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AO6" i="2" l="1"/>
  <c r="AR30" i="2" l="1"/>
  <c r="AQ30" i="2"/>
  <c r="AP30" i="2"/>
  <c r="AO30" i="2"/>
  <c r="Z30" i="2"/>
  <c r="AR28" i="2"/>
  <c r="AQ28" i="2"/>
  <c r="AP28" i="2"/>
  <c r="AO28" i="2"/>
  <c r="Z28" i="2"/>
  <c r="AR27" i="2"/>
  <c r="AQ27" i="2"/>
  <c r="AP27" i="2"/>
  <c r="AO27" i="2"/>
  <c r="Z27" i="2"/>
  <c r="AR26" i="2"/>
  <c r="AQ26" i="2"/>
  <c r="AP26" i="2"/>
  <c r="AO26" i="2"/>
  <c r="Z26" i="2"/>
  <c r="AR25" i="2"/>
  <c r="AQ25" i="2"/>
  <c r="AP25" i="2"/>
  <c r="AO25" i="2"/>
  <c r="Z25" i="2"/>
  <c r="AR24" i="2"/>
  <c r="AQ24" i="2"/>
  <c r="AP24" i="2"/>
  <c r="AO24" i="2"/>
  <c r="Z24" i="2"/>
  <c r="AR23" i="2"/>
  <c r="AQ23" i="2"/>
  <c r="AP23" i="2"/>
  <c r="AO23" i="2"/>
  <c r="Z23" i="2"/>
  <c r="AR22" i="2"/>
  <c r="AQ22" i="2"/>
  <c r="AP22" i="2"/>
  <c r="AO22" i="2"/>
  <c r="Z22" i="2"/>
  <c r="AR21" i="2"/>
  <c r="AQ21" i="2"/>
  <c r="AP21" i="2"/>
  <c r="AO21" i="2"/>
  <c r="Z21" i="2"/>
  <c r="AR29" i="2"/>
  <c r="AQ29" i="2"/>
  <c r="AP29" i="2"/>
  <c r="AO29" i="2"/>
  <c r="Z29" i="2"/>
  <c r="AR20" i="2"/>
  <c r="AQ20" i="2"/>
  <c r="AP20" i="2"/>
  <c r="AO20" i="2"/>
  <c r="Z20" i="2"/>
  <c r="AR19" i="2"/>
  <c r="AQ19" i="2"/>
  <c r="AP19" i="2"/>
  <c r="AO19" i="2"/>
  <c r="Z19" i="2"/>
  <c r="AR18" i="2"/>
  <c r="AQ18" i="2"/>
  <c r="AP18" i="2"/>
  <c r="AO18" i="2"/>
  <c r="Z18" i="2"/>
  <c r="AR17" i="2"/>
  <c r="AQ17" i="2"/>
  <c r="AP17" i="2"/>
  <c r="AO17" i="2"/>
  <c r="Z17" i="2"/>
  <c r="AR16" i="2"/>
  <c r="AQ16" i="2"/>
  <c r="AP16" i="2"/>
  <c r="AO16" i="2"/>
  <c r="Z16" i="2"/>
  <c r="AR15" i="2"/>
  <c r="AQ15" i="2"/>
  <c r="AP15" i="2"/>
  <c r="AO15" i="2"/>
  <c r="Z15" i="2"/>
  <c r="AR14" i="2"/>
  <c r="AQ14" i="2"/>
  <c r="AP14" i="2"/>
  <c r="AO14" i="2"/>
  <c r="Z14" i="2"/>
  <c r="AR13" i="2"/>
  <c r="AQ13" i="2"/>
  <c r="AP13" i="2"/>
  <c r="AO13" i="2"/>
  <c r="Z13" i="2"/>
  <c r="AR12" i="2"/>
  <c r="AQ12" i="2"/>
  <c r="AP12" i="2"/>
  <c r="AO12" i="2"/>
  <c r="Z12" i="2"/>
  <c r="AR11" i="2"/>
  <c r="AQ11" i="2"/>
  <c r="AP11" i="2"/>
  <c r="AO11" i="2"/>
  <c r="Z11" i="2"/>
  <c r="AR10" i="2"/>
  <c r="AQ10" i="2"/>
  <c r="AP10" i="2"/>
  <c r="AO10" i="2"/>
  <c r="Z10" i="2"/>
  <c r="AR9" i="2"/>
  <c r="AQ9" i="2"/>
  <c r="AP9" i="2"/>
  <c r="AO9" i="2"/>
  <c r="Z9" i="2"/>
  <c r="AR8" i="2"/>
  <c r="AQ8" i="2"/>
  <c r="AP8" i="2"/>
  <c r="AO8" i="2"/>
  <c r="Z8" i="2"/>
  <c r="AR7" i="2"/>
  <c r="AQ7" i="2"/>
  <c r="AP7" i="2"/>
  <c r="AO7" i="2"/>
  <c r="Z7" i="2"/>
  <c r="AR6" i="2"/>
  <c r="AQ6" i="2"/>
  <c r="AP6" i="2"/>
  <c r="Z6" i="2"/>
  <c r="AR5" i="2"/>
  <c r="AQ5" i="2"/>
  <c r="AP5" i="2"/>
  <c r="Z5" i="2"/>
  <c r="AR4" i="2"/>
  <c r="AQ4" i="2"/>
  <c r="AP4" i="2"/>
  <c r="AO4" i="2"/>
  <c r="Z4" i="2"/>
  <c r="AS18" i="2" l="1"/>
  <c r="AS13" i="2"/>
  <c r="AS19" i="2"/>
  <c r="AS24" i="2"/>
  <c r="AS4" i="2"/>
  <c r="AS5" i="2"/>
  <c r="AT25" i="2"/>
  <c r="AT5" i="2"/>
  <c r="AT9" i="2"/>
  <c r="AT22" i="2"/>
  <c r="AT24" i="2"/>
  <c r="AT28" i="2"/>
  <c r="AS6" i="2"/>
  <c r="AT18" i="2"/>
  <c r="AS10" i="2"/>
  <c r="AT15" i="2"/>
  <c r="AS29" i="2"/>
  <c r="AT16" i="2"/>
  <c r="AS12" i="2"/>
  <c r="AS14" i="2"/>
  <c r="AS20" i="2"/>
  <c r="AS25" i="2"/>
  <c r="AS30" i="2"/>
  <c r="AT7" i="2"/>
  <c r="AT12" i="2"/>
  <c r="AU12" i="2" s="1"/>
  <c r="AS23" i="2"/>
  <c r="AT27" i="2"/>
  <c r="AT4" i="2"/>
  <c r="AT6" i="2"/>
  <c r="AT17" i="2"/>
  <c r="AT19" i="2"/>
  <c r="AT20" i="2"/>
  <c r="AS26" i="2"/>
  <c r="AT8" i="2"/>
  <c r="AT21" i="2"/>
  <c r="AT23" i="2"/>
  <c r="AT11" i="2"/>
  <c r="AU11" i="2" s="1"/>
  <c r="AT13" i="2"/>
  <c r="AT14" i="2"/>
  <c r="AT30" i="2"/>
  <c r="AS7" i="2"/>
  <c r="AS15" i="2"/>
  <c r="AS8" i="2"/>
  <c r="AT10" i="2"/>
  <c r="AU10" i="2" s="1"/>
  <c r="AS16" i="2"/>
  <c r="AT29" i="2"/>
  <c r="AU29" i="2" s="1"/>
  <c r="AS21" i="2"/>
  <c r="AT26" i="2"/>
  <c r="AS27" i="2"/>
  <c r="AS9" i="2"/>
  <c r="AS11" i="2"/>
  <c r="AS17" i="2"/>
  <c r="AS22" i="2"/>
  <c r="AS28" i="2"/>
  <c r="AU13" i="2" l="1"/>
  <c r="AU8" i="2"/>
  <c r="AU21" i="2"/>
  <c r="AU4" i="2"/>
  <c r="AU31" i="2" l="1"/>
</calcChain>
</file>

<file path=xl/sharedStrings.xml><?xml version="1.0" encoding="utf-8"?>
<sst xmlns="http://schemas.openxmlformats.org/spreadsheetml/2006/main" count="266" uniqueCount="111">
  <si>
    <t>ITEM</t>
  </si>
  <si>
    <t>Descrição</t>
  </si>
  <si>
    <t>Grupo-classe</t>
  </si>
  <si>
    <t>Código NUC</t>
  </si>
  <si>
    <t>Unidade de Compra</t>
  </si>
  <si>
    <t>Detalhamento</t>
  </si>
  <si>
    <t>CEART</t>
  </si>
  <si>
    <t>PROEN</t>
  </si>
  <si>
    <t>PROEX</t>
  </si>
  <si>
    <t>CESFI</t>
  </si>
  <si>
    <t>CAV</t>
  </si>
  <si>
    <t>CEPLAN</t>
  </si>
  <si>
    <t>CEFID</t>
  </si>
  <si>
    <t>CESMO</t>
  </si>
  <si>
    <t>PROPPG</t>
  </si>
  <si>
    <t>CCT</t>
  </si>
  <si>
    <t>CEAVI</t>
  </si>
  <si>
    <t>ESAG</t>
  </si>
  <si>
    <t>CERES</t>
  </si>
  <si>
    <t>SECOM</t>
  </si>
  <si>
    <t>CEO</t>
  </si>
  <si>
    <t>FAED</t>
  </si>
  <si>
    <t>CIPI</t>
  </si>
  <si>
    <t>QTD</t>
  </si>
  <si>
    <t>FONTE 1</t>
  </si>
  <si>
    <t>FONTE 2</t>
  </si>
  <si>
    <t>FONTE 3</t>
  </si>
  <si>
    <t>FONTE 4</t>
  </si>
  <si>
    <t>FONTE 5</t>
  </si>
  <si>
    <t>FONTE 6</t>
  </si>
  <si>
    <t>Menor preço</t>
  </si>
  <si>
    <t>Média</t>
  </si>
  <si>
    <t>Mediana</t>
  </si>
  <si>
    <t>Coeficiente de Variação (CV)</t>
  </si>
  <si>
    <t>(Nome fonte)</t>
  </si>
  <si>
    <t>VALOR</t>
  </si>
  <si>
    <t>Lençol Solteiro - Lençol para maca: algodão ou percal ou microfibra na cor branca. Tamanho: 1,00 x 2,00m aproximadamente</t>
  </si>
  <si>
    <t>16-01</t>
  </si>
  <si>
    <t>PEÇA</t>
  </si>
  <si>
    <t>339030.20</t>
  </si>
  <si>
    <t>Banco de Preços</t>
  </si>
  <si>
    <t>PE-1703/2023 (atualizado pelo IPCA)</t>
  </si>
  <si>
    <t>Amazon</t>
  </si>
  <si>
    <t>conamore</t>
  </si>
  <si>
    <t>Camaleão Decorações</t>
  </si>
  <si>
    <t>Toalha  de  mesa  redonda,  medindo aproximadamente  178cm  diâmetro.  Composição  59%  algodão  e  41%  poliéster,  permitindo  variação  de  5%. Cores da toalha a escolher: branca, vermelha ou verde.</t>
  </si>
  <si>
    <t>Casa Bergan</t>
  </si>
  <si>
    <t>FS Industria de Uniformes</t>
  </si>
  <si>
    <t>Toalha de mesa retangular,  medindo  aproximadamente  1,60mX2,70m. Composição 53% algodão, 47% poliéster. Cores da toalha a escolher: branca, vermelha ou verde.</t>
  </si>
  <si>
    <t>A Sacaria</t>
  </si>
  <si>
    <t>Camicado</t>
  </si>
  <si>
    <t>Toalha de rosto, dupla face, em tecido 100% algodão, pré-lavada e pré-encolhida, gramatura de, no mínimo, 500gr/m²,  medindo,  no  mínimo,  45x75cm.  Logomarca  a  ser  definida  e  impressa  em  uma  das  pontas  nas dimensões de 14x13cm aproximadamente. Cores da toalha a escolher: branca, vermelha ou verde.</t>
  </si>
  <si>
    <t>Karsten</t>
  </si>
  <si>
    <t>Feirão de Toalhas</t>
  </si>
  <si>
    <t>Buettner</t>
  </si>
  <si>
    <t>20-01</t>
  </si>
  <si>
    <t>339030.23</t>
  </si>
  <si>
    <t>Eudajo</t>
  </si>
  <si>
    <t>Agasalho  uniforme  para  delegação  MASCULINO.  Confeccionado  em    NBA  100%  poliéster, chimpa, não peluciado. Casaco com abertura frontal com fechamento em ziper, cós e punhos em RIB elástico, bolsos  laterais  com  fechamento  em  zíper,  com  logomarca  bordada  no  lado  esquerdo  do  peito,  dimensões aproximadas de 9x5cm e nas costas e do nome da função (a definir), dimensões aproximadas 20x25cm. Calça: cós  com  elástico  e  cordão  para  ajuste,  com  bolsos  laterias  com  fechamento  em  zíper,  bordado  com  a logomarca  no  lado  esquerdo  da  calça,  dimensões  aproximadas  9x5cm.  Até  4  cores  do  bordado.  Cores  do agasalho: preta, branca, amarela, verde e vermelha a escolher. Tamanho PP ao GG adulto a ser definido no momento  do  pedido.  As  medidas  deverão  seguir  a  norma  ABNT  NBR  16060  de  referências  de  medidas  do corpo humano.</t>
  </si>
  <si>
    <t>Catavento Uniformes</t>
  </si>
  <si>
    <t>COLETE COM ELASTICO,  EM  MICROFIBRA,  Colete esportivo, unissex, 100% poliéster, aberto dos lados com 1 elástico de cada lado da barra. O elástico deverá ser  reforçado  e  com  costuras  e  acabamento  nas  laterais  e  no  pescoço,  garantindo  durabilidade  e  conforto. Tamanho P ao GG adulto a ser definido no momento do pedido. As medidas deverão seguir a norma ABNT NBR 16060 de referências de medidas do corpo humano. Cores do colete: preta, branca, amarela, verde e vermelha a escolher.</t>
  </si>
  <si>
    <t>339030.28</t>
  </si>
  <si>
    <t>339030.14</t>
  </si>
  <si>
    <t>Decathlon</t>
  </si>
  <si>
    <t>Tor Sports</t>
  </si>
  <si>
    <t>Magni</t>
  </si>
  <si>
    <t>Mainardi Gráfica</t>
  </si>
  <si>
    <t>Time Universo</t>
  </si>
  <si>
    <t>CAMISETA PARA PRATICA DESPORTIVA - Top Feminino Nadador Clássico - material:  Suplex: 90% Poliéster e 10% Elastano - Personalizado com Sublimação total,  até 4 cores - tamanhos PP ao GG. As medidas deverão seguir a norma ABNT NBR 16060 de referências de medidas do corpo humano</t>
  </si>
  <si>
    <t>22-02</t>
  </si>
  <si>
    <t>339030.50</t>
  </si>
  <si>
    <t>Flag Store</t>
  </si>
  <si>
    <t>BANDEIRA OFICIAL do Brasil, de Santa Catarina e da UDESC - Tamanho oficial de quatro panos, para uso externo, medindo 180cm x 256cm, confeccionada em tecido de 100% poliéster, dupla-face.</t>
  </si>
  <si>
    <t>BANDEIRA OFICIAL do Brasil, de Santa Catarina e da UDESC - Tamanho oficial de dois panos e meio, para uso externo, medindo 112 x 160cm, confeccionada em tecido de 100% poliéster, dupla-face. Tecido duralon 100% poliéster. Alta definição 6 passes qualidade fotográfica. Costura reforçada em toda volta Linha sintética, tarja com ilhoses para fixação no mastro.</t>
  </si>
  <si>
    <t>Global Mídia</t>
  </si>
  <si>
    <t>BANDEIRA OFICIAL DO Brasil, Santa Catarina e UDESC - Tamanho oficial de três panos e meio, para uso externo, medindo 157cm x 224cm, confeccionada em tecido de 100% poliéster, dupla-face.</t>
  </si>
  <si>
    <t>Arte Arena</t>
  </si>
  <si>
    <t>Brindi</t>
  </si>
  <si>
    <t>Torcida Brasileira</t>
  </si>
  <si>
    <t>20-3</t>
  </si>
  <si>
    <t xml:space="preserve">         PEÇA</t>
  </si>
  <si>
    <t>Equipe Vexi Esportes</t>
  </si>
  <si>
    <t>Inviction Clothing Confeccções LTDA</t>
  </si>
  <si>
    <t>Total</t>
  </si>
  <si>
    <t>VMS Confecções</t>
  </si>
  <si>
    <t>FONTE 7</t>
  </si>
  <si>
    <t>Araçá Comercio e Serviço LTDA</t>
  </si>
  <si>
    <t>FONTE 8</t>
  </si>
  <si>
    <t>BANDEIRA - DIVERSAS,  Bandeira  Personalizada,  em poliéster.  Dimensões  aproximadas:  Largura:  1,25m  e  Altura:  0,90m.  Tecido  duralon  100%  poliéster.  Alta definição 6 passes qualidade fotográfica. Costura reforçada em toda volta Linha sintética, tarja com ilhoses para fixação no mastro. As artes da personalização das bandeiras serão encaminhadas com a emissão da AF.</t>
  </si>
  <si>
    <t>BANDEIRA - DIVERSAS,  Bandeira  Personalizada,  em poliéster. Dimensões: 2,5 panos: 1,12x1,60m. Tecido duralon 100% poliéster. Alta definição 6 passes qualidade fotográfica. Costura reforçada em toda volta Linha sintética, tarja com ilhoses para fixação no mastro. As artes da personalização das bandeiras serão encaminhadas com a emissão da AF.</t>
  </si>
  <si>
    <t>Agasalho uniforme para delegação FEMININO. Confeccionado  em    NBA  100%  poliéster, chimpa, não peluciado. Casaco com abertura frontal com fechamento em ziper, cós e punhos em RIB elástico, bolsos  laterais  com  fechamento  em  zíper,  com  logomarca  bordada  no  lado  esquerdo  do  peito,  dimensões aproximadas de 9x5cm e nas costas e do nome da função (a definir), dimensões aproximadas 20x25cm. Calça: cós  com  elástico  e  cordão  para  ajuste,  com  bolsos  laterias  com  fechamento  em  zíper,  bordado  com  a logomarca  no  lado  esquerdo  da  calça,  dimensões  aproximadas  9x5cm.  Até  4  cores  do  bordado.  Cores  do agasalho: preta, branca, amarela, verde e vermelha a escolher. Tamanho PP ao GG adulto a ser definido no momento  do  pedido.  As  medidas  deverão  seguir  a  norma  ABNT  NBR  16060  de  referências  de  medidas  do corpo humano.</t>
  </si>
  <si>
    <t>MEIA PARA PRATICA DESPORTIVA - UNISSEX, Meia para prática desportiva, par. Meião Unissex - liso sem detalhes. Tamanho adulto a ser definido no momento do pedido. As medidas deverão seguir a norma ABNT NBR 16060 de referências de medidas do corpo humano. Cores: Azul, preta, branca, amarela, verde e vermelha a escolher.</t>
  </si>
  <si>
    <t>Jaqueta Corta Vento -  corta vento repelente a água, 100% Poliéster, cor a definir, forrada: todo o interior revestido com forro, gola alta, com capuz com cordão de ajuste com ponteiras, elástico nas mangas e cintura, zíper tratorado na cor da jaqueta, personalizado estampa DTF ou silk screen tendo a área reservada dos 2 lados do peito 10x10, costas 20x20 e nas 2 mangas 5x5 sem limitação de cor Tamanhos do PP ao G4.</t>
  </si>
  <si>
    <t>CALCAO PARA PRATICA DESPORTIVA, Short de treino feminino modelo Doll na cor a definir em tecido malha fitness 90% poliéster/ 10% elastano gramatura 300g/m² com listras nas laterais para a modalidade cheerleader. Estampa a definir na frente e atrás. Tamanhos entre PP ao GG. As medidas deverão seguir a norma ABNT NBR 16060 de referências de medidas do corpo humano</t>
  </si>
  <si>
    <t>CALCAO PARA PRATICA DESPORTIVA, Bermuda de basquete, mais comprida, feita com tecido de tecnologia Dry Fit, proteção contra raios UV, tratamento antibacteriano que ajuda na redução de odores e cadarço interno de regulagem. Deve conter a numeração dos jogadores de acordo com a regra da modalidade, a logomarca da UDESC e o design escolhido para o uniforme. Arte estampada com a técnica de sublimação em diversas cores. Tamanho PP ao GG adulto a ser definido no momento do pedido. As medidas deverão seguir a norma ABNT NBR 16060 de referências demedidas do corpo humano.</t>
  </si>
  <si>
    <t>CALCAO PARA PRATICA DESPORTIVA - Calção esportivo para modalidades diversas (masculino e feminino), feito com tecido de tecnologia Dry Fit, proteção contra raios UV, tratamento antibacteriano que ajuda na redução de odores e cadarço interno de regulagem. Deve conter a numeração dos jogadores de acordo com a regra da modalidade, a logomarca da UDESC e o design escolhido para o uniforme. Arte estampada com a técnica de sublimação em diversas cores. Tamanho PP ao GG adulto a ser definido no momento do pedido. As medidas deverão seguir a norma ABNT NBR 16060 de referências de medidas do corpo humano.</t>
  </si>
  <si>
    <t>CAMISETA PARA PRATICA DESPORTIVA - CAMISETA DE JOGO DRY FIT COM SUBLIMACAO TOTAL, Camisa manga longa, unissex, feita com tecido de tecnologia Dry Fit, proteção contra raios UV e tratamento antibacteriano que ajuda na redução de odores. Composição 100%  poliamida. A camisa terá uma área reservada para estampa de até 28x21cm na frente e nas costas, podendo conter até 4 cores em cada lado, logomarca a definir. Tamanho PP ao GG. As medidas deverão seguir a norma ABNT NBR 16060 de referências de medidas do corpo humano. Cores das camisetas: preta, branca, amarela, verde e vermelha a escolher.</t>
  </si>
  <si>
    <t>CAMISETA PARA PRATICA DESPORTIVA - Camiseta de treino masculina, simples de manga curta modelo masculino para a modalidade cheerleader em cor a definir, tecido 100% poliéster Dry fit gramatura 130g/m² com bainha simples. Estampa na frente e na parte de trás da camiseta. Tamanhos entre P ao GG. As medidas deverão seguir a norma ABNT NBR 16060 de referências de medidas do corpo humano.</t>
  </si>
  <si>
    <t>CAMISETA PARA PRATICA DESPORTIVA - Camiseta de  treino feminina simples de manga curta modelo baby look para a modalidade cheerleader em cor a definir, tecido 100% poliéster Dry fit gramatura 130g/m², com bainha simples. Estampa na frente e na parte de trás da camiseta (até 4 cores). Tamanhos entre PP ao GG. As medidas deverão seguir a norma ABNT NBR 16060 de referências de medidas do corpo humano.</t>
  </si>
  <si>
    <t>CAMISETA PARA PRATICA DESPORTIVA - Camiseta esportiva para modalidades diversas (masculino e feminino) de alta perfomance, confeccionada em tecido 100% poliéster Dry Fit, gramatura 130g/m², com bainha simples, proporcionando leveza, conforto térmico e rápida absorção do suor. O tecido deve possuir proteção contra raios UV e tratamento antibacteriano para minimizar odores. A camiseta deve conter uma área reservada para estampas na frente, a logomarca da UDESC na frente e atrás, e a numeração dos jogadores de acordo com a regra da modalidade. Arte estampada com a técnica de sublimação em diversas cores. Tamanho PP ao GG adulto a ser definido no momento do pedido. As medidas deverão seguir a norma ABNT NBR 16060 de referências de medidas do corpo humano.</t>
  </si>
  <si>
    <t>CAMISETA PARA PRATICA DESPORTIVA - Regata esportiva modalidade basquete ou voleibol (masculino e feminino), feita com tecido de tecnologia Dry Fit, proteção contra raios UV e tratamento antibacteriano que ajuda na redução de odores. A regata deve conter uma área reservada para estampar "Florianópolis" ou o nome da cidade do Centro demandante, na frente, a logo da UDESC na frente e atrás, a numeração dos jogadores de acordo com a regra da modalidade. Arte estampada com a técnica de sublimação em diversas cores. Tamanho PP ao GG adulto a ser definido no momento do pedido. As medidas deverão seguir a norma ABNT NBR 16060 de referências de medidas do corpo humano.</t>
  </si>
  <si>
    <t>BANDEIRA  OFICIAL  (Brasil,  Santa  Catarina  e  UDESC)  Tamanho  oficial  de  dois  panos,  para  uso  externo, medindo 90 x 128cm, confeccionada em tecido de 100% poliéster, dupla-face.Tecido duralon 100% poliéster. Alta definição 6 passes qualidade fotográfica. Costura reforçada em toda volta Linha sintética, tarja com ilhoses para fixação no mastro.</t>
  </si>
  <si>
    <t>BANDEIRA OFICIAL DO Brasil, Santa Catarina e UDESC - Tamanho oficial de três panos, para uso externo, medindo    135cm  x  193cm,  confeccionada  em  tecido  de  100%  poliéster,  dupla-face.  Tecido  duralon  100% poliéster. Alta definição 6 passes qualidade fotográfica. Costura reforçada em toda volta Linha sintética, tarja com ilhoses para fixação no mastro.</t>
  </si>
  <si>
    <t>BANDEIRA, DIVERSAS, Bandeira Personalizada, em poliéster. Dimensões: 6mx6m. Tecido duralon 100% poliéster. Alta definição 6 passes qualidade fotográfica. Costura reforçada em toda volta Linha sintética, SEM ilhoses para fixação no mastro. As artes da personalização das bandeiras serão encaminhadas com a emissão da AF.</t>
  </si>
  <si>
    <t>UNIFORME CHEERLEADING-  Collant de manga longa, sem zíper, com gola alta confeccionada em tecido suplex para facilitar ao vestir, punhos revestidos com elásticos.
Saia shorts, com cintura alta para melhor sustentação, saia totalmente fechada ao redor do corpo, com fenda reta, o shorts deve ser embutido de compressão, feito no tecido de suplex de poliamida, sem revestimento.
Camisa de manga comprida em suplex e calça comprida em lycra. 
Tipo de costura, overlock de 4 fios para evitar que descosture. Pesponto duplo nas mangas e laterais. Costura zig-zag reforçada na saia e calça.
Elástico embutido na cintura da saia. 
Pedrarias em strass de vidro ou acrílico de alta qualidade aplicados com cola térmica profissional, com 1000 pedrarias.
Tecidos nas cores branco e vermelho. Ao total 15 uniformes 11 femininos 4 masculinos. 
Laços em tecido de cetim vermelho e branco tendo 15 cm. Tamanhos a definir. Conforme modelo</t>
  </si>
  <si>
    <t xml:space="preserve">
CEAD
</t>
  </si>
  <si>
    <t>LOTE</t>
  </si>
  <si>
    <t>Total Maximo Unitário</t>
  </si>
  <si>
    <t xml:space="preserve">Total Maximo Item </t>
  </si>
  <si>
    <t>TOTAL MAXIMO POR LOTE</t>
  </si>
  <si>
    <t>Anexo II - Planilha de Itens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</si>
</sst>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
    <numFmt numFmtId="166" formatCode="0.0%"/>
    <numFmt numFmtId="167" formatCode="_-&quot;R$ &quot;* #,##0.00_-;&quot;-R$ &quot;* #,##0.00_-;_-&quot;R$ &quot;* \-??_-;_-@_-"/>
    <numFmt numFmtId="168" formatCode="&quot;R$ &quot;#,##0.00"/>
    <numFmt numFmtId="169" formatCode="0.000"/>
  </numFmts>
  <fonts count="19" x14ac:knownFonts="1">
    <font>
      <sz val="11"/>
      <color theme="1"/>
      <name val="Calibri"/>
      <family val="2"/>
      <charset val="1"/>
    </font>
    <font>
      <sz val="11"/>
      <color theme="1"/>
      <name val="Aptos"/>
      <family val="2"/>
      <charset val="1"/>
    </font>
    <font>
      <sz val="11"/>
      <color theme="1"/>
      <name val="Calibri"/>
      <family val="2"/>
      <charset val="1"/>
    </font>
    <font>
      <sz val="12"/>
      <color theme="1"/>
      <name val="Calibri"/>
      <family val="2"/>
      <charset val="1"/>
    </font>
    <font>
      <b/>
      <sz val="13"/>
      <color theme="1"/>
      <name val="Calibri"/>
      <family val="2"/>
    </font>
    <font>
      <sz val="10"/>
      <color theme="1"/>
      <name val="Calibri"/>
      <family val="2"/>
    </font>
    <font>
      <sz val="12"/>
      <color theme="1"/>
      <name val="Calibri"/>
      <family val="2"/>
    </font>
    <font>
      <sz val="14"/>
      <color theme="1"/>
      <name val="Calibri"/>
      <family val="2"/>
      <charset val="1"/>
    </font>
    <font>
      <sz val="15"/>
      <color theme="1"/>
      <name val="Calibri"/>
      <family val="2"/>
      <charset val="1"/>
    </font>
    <font>
      <sz val="13"/>
      <color theme="1"/>
      <name val="Calibri"/>
      <family val="2"/>
    </font>
    <font>
      <i/>
      <sz val="12"/>
      <color theme="1"/>
      <name val="Calibri"/>
      <family val="2"/>
      <charset val="1"/>
    </font>
    <font>
      <i/>
      <sz val="15"/>
      <color theme="1"/>
      <name val="Calibri"/>
      <family val="2"/>
      <charset val="1"/>
    </font>
    <font>
      <i/>
      <sz val="14"/>
      <color theme="1"/>
      <name val="Calibri"/>
      <family val="2"/>
      <charset val="1"/>
    </font>
    <font>
      <i/>
      <sz val="10"/>
      <color theme="1"/>
      <name val="Calibri"/>
      <family val="2"/>
    </font>
    <font>
      <b/>
      <sz val="11"/>
      <color theme="1"/>
      <name val="Calibri"/>
      <family val="2"/>
    </font>
    <font>
      <b/>
      <sz val="13"/>
      <color theme="1"/>
      <name val="Calibri"/>
      <family val="2"/>
      <charset val="1"/>
    </font>
    <font>
      <b/>
      <i/>
      <sz val="13"/>
      <color theme="1"/>
      <name val="Calibri"/>
      <family val="2"/>
      <charset val="1"/>
    </font>
    <font>
      <b/>
      <i/>
      <sz val="12"/>
      <color theme="1"/>
      <name val="Calibri"/>
      <family val="2"/>
    </font>
    <font>
      <b/>
      <sz val="26"/>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F2F2F2"/>
      </patternFill>
    </fill>
    <fill>
      <patternFill patternType="solid">
        <fgColor rgb="FF00A44A"/>
        <bgColor rgb="FFF2F2F2"/>
      </patternFill>
    </fill>
    <fill>
      <patternFill patternType="solid">
        <fgColor rgb="FF00A44A"/>
        <bgColor rgb="FF008080"/>
      </patternFill>
    </fill>
    <fill>
      <patternFill patternType="solid">
        <fgColor rgb="FF00A44A"/>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3">
    <xf numFmtId="0" fontId="0" fillId="0" borderId="0"/>
    <xf numFmtId="167" fontId="2" fillId="0" borderId="0" applyBorder="0" applyProtection="0"/>
    <xf numFmtId="9" fontId="2" fillId="0" borderId="0" applyBorder="0" applyProtection="0"/>
  </cellStyleXfs>
  <cellXfs count="147">
    <xf numFmtId="0" fontId="0" fillId="0" borderId="0" xfId="0"/>
    <xf numFmtId="0" fontId="0" fillId="0" borderId="0" xfId="0" applyFont="1"/>
    <xf numFmtId="168" fontId="1" fillId="2" borderId="1" xfId="0" applyNumberFormat="1" applyFont="1" applyFill="1" applyBorder="1" applyAlignment="1">
      <alignment vertical="center"/>
    </xf>
    <xf numFmtId="49" fontId="3" fillId="3" borderId="1" xfId="0" applyNumberFormat="1"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4" fontId="3" fillId="3" borderId="1" xfId="1" applyNumberFormat="1" applyFont="1" applyFill="1" applyBorder="1" applyAlignment="1" applyProtection="1">
      <alignment vertical="center"/>
    </xf>
    <xf numFmtId="4" fontId="3" fillId="3" borderId="1" xfId="0" applyNumberFormat="1" applyFont="1" applyFill="1" applyBorder="1" applyAlignment="1">
      <alignment vertical="center"/>
    </xf>
    <xf numFmtId="168" fontId="0" fillId="3" borderId="1" xfId="0" applyNumberFormat="1" applyFont="1" applyFill="1" applyBorder="1" applyAlignment="1">
      <alignment vertical="center"/>
    </xf>
    <xf numFmtId="168" fontId="1" fillId="0" borderId="1" xfId="0" applyNumberFormat="1" applyFont="1" applyFill="1" applyBorder="1" applyAlignment="1">
      <alignment vertical="center"/>
    </xf>
    <xf numFmtId="0" fontId="5" fillId="0" borderId="0" xfId="0" applyFont="1" applyAlignment="1">
      <alignment horizontal="left"/>
    </xf>
    <xf numFmtId="4" fontId="3" fillId="0" borderId="1" xfId="1" applyNumberFormat="1" applyFont="1" applyFill="1" applyBorder="1" applyAlignment="1" applyProtection="1">
      <alignment vertical="center"/>
    </xf>
    <xf numFmtId="4" fontId="3" fillId="0" borderId="1" xfId="0" applyNumberFormat="1" applyFont="1" applyFill="1" applyBorder="1" applyAlignment="1">
      <alignment vertical="center"/>
    </xf>
    <xf numFmtId="4" fontId="3" fillId="0" borderId="1" xfId="1" applyNumberFormat="1" applyFont="1" applyFill="1" applyBorder="1" applyAlignment="1" applyProtection="1">
      <alignment vertical="center" wrapText="1"/>
    </xf>
    <xf numFmtId="4" fontId="3" fillId="0" borderId="1" xfId="1" applyNumberFormat="1" applyFont="1" applyFill="1" applyBorder="1" applyAlignment="1" applyProtection="1">
      <alignment horizontal="center" vertical="center" wrapText="1"/>
    </xf>
    <xf numFmtId="4" fontId="7" fillId="3" borderId="1" xfId="1" applyNumberFormat="1" applyFont="1" applyFill="1" applyBorder="1" applyAlignment="1" applyProtection="1">
      <alignment vertical="center"/>
    </xf>
    <xf numFmtId="0" fontId="7" fillId="0" borderId="0" xfId="0" applyFont="1"/>
    <xf numFmtId="4" fontId="8" fillId="3" borderId="1" xfId="1" applyNumberFormat="1" applyFont="1" applyFill="1" applyBorder="1" applyAlignment="1" applyProtection="1">
      <alignment vertical="center"/>
    </xf>
    <xf numFmtId="0" fontId="8" fillId="0" borderId="0" xfId="0" applyFont="1"/>
    <xf numFmtId="0" fontId="3" fillId="3" borderId="1" xfId="0" applyFont="1" applyFill="1" applyBorder="1" applyAlignment="1">
      <alignment vertical="center"/>
    </xf>
    <xf numFmtId="49" fontId="3" fillId="0" borderId="1" xfId="0" applyNumberFormat="1" applyFont="1" applyFill="1" applyBorder="1" applyAlignment="1">
      <alignment vertical="center" wrapText="1"/>
    </xf>
    <xf numFmtId="0" fontId="3" fillId="0" borderId="1" xfId="0" applyFont="1" applyFill="1" applyBorder="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4" fontId="8" fillId="0" borderId="1" xfId="1" applyNumberFormat="1" applyFont="1" applyFill="1" applyBorder="1" applyAlignment="1" applyProtection="1">
      <alignment vertical="center"/>
    </xf>
    <xf numFmtId="4" fontId="7" fillId="0" borderId="1" xfId="1" applyNumberFormat="1" applyFont="1" applyFill="1" applyBorder="1" applyAlignment="1" applyProtection="1">
      <alignment vertical="center"/>
    </xf>
    <xf numFmtId="168" fontId="0" fillId="0" borderId="1" xfId="0" applyNumberFormat="1" applyFont="1" applyFill="1" applyBorder="1" applyAlignment="1">
      <alignment vertical="center"/>
    </xf>
    <xf numFmtId="0" fontId="3" fillId="2" borderId="1" xfId="0" applyFont="1" applyFill="1" applyBorder="1" applyAlignment="1">
      <alignment vertical="center"/>
    </xf>
    <xf numFmtId="0" fontId="3" fillId="2" borderId="1" xfId="0" applyFont="1" applyFill="1" applyBorder="1" applyAlignment="1">
      <alignment vertical="center" wrapText="1"/>
    </xf>
    <xf numFmtId="0" fontId="9" fillId="0" borderId="0" xfId="0" applyFont="1" applyAlignment="1">
      <alignment horizontal="center" vertical="center"/>
    </xf>
    <xf numFmtId="0" fontId="6" fillId="3" borderId="1" xfId="0" applyFont="1" applyFill="1" applyBorder="1" applyAlignment="1">
      <alignment horizontal="justify" vertical="center" wrapText="1"/>
    </xf>
    <xf numFmtId="4" fontId="2" fillId="3" borderId="1" xfId="1" applyNumberFormat="1" applyFont="1" applyFill="1" applyBorder="1" applyAlignment="1" applyProtection="1">
      <alignment vertical="center"/>
    </xf>
    <xf numFmtId="166" fontId="2" fillId="3" borderId="1" xfId="2" applyNumberFormat="1" applyFont="1" applyFill="1" applyBorder="1" applyAlignment="1" applyProtection="1">
      <alignment vertical="center"/>
    </xf>
    <xf numFmtId="168" fontId="9" fillId="2" borderId="1" xfId="0" applyNumberFormat="1" applyFont="1" applyFill="1" applyBorder="1" applyAlignment="1">
      <alignment horizontal="center" vertical="center"/>
    </xf>
    <xf numFmtId="0" fontId="6" fillId="2"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4" fontId="2" fillId="0" borderId="1" xfId="1" applyNumberFormat="1" applyFont="1" applyFill="1" applyBorder="1" applyAlignment="1" applyProtection="1">
      <alignment vertical="center"/>
    </xf>
    <xf numFmtId="166" fontId="2" fillId="0" borderId="1" xfId="2" applyNumberFormat="1" applyFont="1" applyFill="1" applyBorder="1" applyAlignment="1" applyProtection="1">
      <alignment vertical="center"/>
    </xf>
    <xf numFmtId="4" fontId="3" fillId="0" borderId="1" xfId="0" applyNumberFormat="1" applyFont="1" applyFill="1" applyBorder="1" applyAlignment="1">
      <alignment vertical="center" wrapText="1"/>
    </xf>
    <xf numFmtId="4" fontId="6" fillId="0" borderId="1" xfId="0" applyNumberFormat="1" applyFont="1" applyFill="1" applyBorder="1" applyAlignment="1">
      <alignment vertical="center"/>
    </xf>
    <xf numFmtId="0" fontId="0" fillId="0" borderId="0" xfId="0" applyFont="1" applyFill="1"/>
    <xf numFmtId="4" fontId="6" fillId="0" borderId="1" xfId="1" applyNumberFormat="1" applyFont="1" applyFill="1" applyBorder="1" applyAlignment="1">
      <alignment vertical="center"/>
    </xf>
    <xf numFmtId="4" fontId="6" fillId="0" borderId="1" xfId="0" applyNumberFormat="1" applyFont="1" applyFill="1" applyBorder="1" applyAlignment="1">
      <alignment vertical="center" wrapText="1"/>
    </xf>
    <xf numFmtId="4" fontId="6" fillId="2" borderId="1" xfId="1" applyNumberFormat="1" applyFont="1" applyFill="1" applyBorder="1" applyAlignment="1">
      <alignment vertical="center"/>
    </xf>
    <xf numFmtId="4" fontId="6" fillId="2" borderId="1" xfId="0" applyNumberFormat="1" applyFont="1" applyFill="1" applyBorder="1" applyAlignment="1">
      <alignment vertical="center"/>
    </xf>
    <xf numFmtId="4" fontId="5" fillId="4" borderId="1" xfId="0" applyNumberFormat="1" applyFont="1" applyFill="1" applyBorder="1" applyAlignment="1">
      <alignment vertical="center" wrapText="1"/>
    </xf>
    <xf numFmtId="0" fontId="9" fillId="6" borderId="0" xfId="0" applyFont="1" applyFill="1" applyAlignment="1">
      <alignment horizontal="center" vertical="center"/>
    </xf>
    <xf numFmtId="165" fontId="10" fillId="5" borderId="1" xfId="0" applyNumberFormat="1" applyFont="1" applyFill="1" applyBorder="1" applyAlignment="1">
      <alignment horizontal="center" vertical="center" wrapText="1"/>
    </xf>
    <xf numFmtId="165" fontId="10" fillId="5" borderId="1" xfId="0" applyNumberFormat="1" applyFont="1" applyFill="1" applyBorder="1" applyAlignment="1">
      <alignment horizontal="center" vertical="center"/>
    </xf>
    <xf numFmtId="0" fontId="3" fillId="5" borderId="1" xfId="0" applyFont="1" applyFill="1" applyBorder="1" applyAlignment="1">
      <alignment horizontal="center" vertical="center" wrapText="1"/>
    </xf>
    <xf numFmtId="165" fontId="13" fillId="5" borderId="1" xfId="0" applyNumberFormat="1" applyFont="1" applyFill="1" applyBorder="1" applyAlignment="1">
      <alignment horizontal="left" vertical="center"/>
    </xf>
    <xf numFmtId="0" fontId="5" fillId="5" borderId="1" xfId="0" applyFont="1" applyFill="1" applyBorder="1" applyAlignment="1">
      <alignment horizontal="center" vertical="center" wrapText="1"/>
    </xf>
    <xf numFmtId="4" fontId="5" fillId="5" borderId="1" xfId="1" applyNumberFormat="1" applyFont="1" applyFill="1" applyBorder="1" applyAlignment="1" applyProtection="1">
      <alignment horizontal="left"/>
    </xf>
    <xf numFmtId="168" fontId="9" fillId="0" borderId="1" xfId="0" applyNumberFormat="1" applyFont="1" applyFill="1" applyBorder="1" applyAlignment="1">
      <alignment horizontal="center" vertical="center"/>
    </xf>
    <xf numFmtId="49" fontId="3" fillId="2" borderId="1" xfId="0" applyNumberFormat="1" applyFont="1" applyFill="1" applyBorder="1" applyAlignment="1">
      <alignment vertical="center" wrapText="1"/>
    </xf>
    <xf numFmtId="0" fontId="3" fillId="2" borderId="1" xfId="0" applyFont="1" applyFill="1" applyBorder="1" applyAlignment="1">
      <alignment horizontal="center" vertical="center" wrapText="1"/>
    </xf>
    <xf numFmtId="4" fontId="3" fillId="2" borderId="1" xfId="1" applyNumberFormat="1" applyFont="1" applyFill="1" applyBorder="1" applyAlignment="1" applyProtection="1">
      <alignment vertical="center"/>
    </xf>
    <xf numFmtId="4" fontId="3" fillId="2" borderId="1" xfId="0" applyNumberFormat="1" applyFont="1" applyFill="1" applyBorder="1" applyAlignment="1">
      <alignment vertical="center"/>
    </xf>
    <xf numFmtId="4" fontId="2" fillId="2" borderId="1" xfId="1" applyNumberFormat="1" applyFont="1" applyFill="1" applyBorder="1" applyAlignment="1" applyProtection="1">
      <alignment vertical="center"/>
    </xf>
    <xf numFmtId="4" fontId="8" fillId="2" borderId="1" xfId="1" applyNumberFormat="1" applyFont="1" applyFill="1" applyBorder="1" applyAlignment="1" applyProtection="1">
      <alignment vertical="center"/>
    </xf>
    <xf numFmtId="4" fontId="7" fillId="2" borderId="1" xfId="1" applyNumberFormat="1" applyFont="1" applyFill="1" applyBorder="1" applyAlignment="1" applyProtection="1">
      <alignment vertical="center"/>
    </xf>
    <xf numFmtId="166" fontId="2" fillId="2" borderId="1" xfId="2" applyNumberFormat="1" applyFont="1" applyFill="1" applyBorder="1" applyAlignment="1" applyProtection="1">
      <alignment vertical="center"/>
    </xf>
    <xf numFmtId="168" fontId="0" fillId="2" borderId="1" xfId="0" applyNumberFormat="1" applyFont="1" applyFill="1" applyBorder="1" applyAlignment="1">
      <alignment vertical="center"/>
    </xf>
    <xf numFmtId="4" fontId="3" fillId="2" borderId="1" xfId="1" applyNumberFormat="1" applyFont="1" applyFill="1" applyBorder="1" applyAlignment="1" applyProtection="1">
      <alignment vertical="center" wrapText="1"/>
    </xf>
    <xf numFmtId="4" fontId="5" fillId="0" borderId="1" xfId="1" applyNumberFormat="1" applyFont="1" applyFill="1" applyBorder="1" applyAlignment="1">
      <alignment horizontal="center" vertical="center" wrapText="1"/>
    </xf>
    <xf numFmtId="4" fontId="5" fillId="0" borderId="1" xfId="0" applyNumberFormat="1" applyFont="1" applyFill="1" applyBorder="1" applyAlignment="1">
      <alignment vertical="center"/>
    </xf>
    <xf numFmtId="168" fontId="14" fillId="2" borderId="1" xfId="0" applyNumberFormat="1" applyFont="1" applyFill="1" applyBorder="1" applyAlignment="1">
      <alignment vertical="center"/>
    </xf>
    <xf numFmtId="0" fontId="3" fillId="2" borderId="3" xfId="0" applyFont="1" applyFill="1" applyBorder="1" applyAlignment="1">
      <alignment horizontal="justify" vertical="center" wrapText="1"/>
    </xf>
    <xf numFmtId="49" fontId="3" fillId="2" borderId="3" xfId="0" applyNumberFormat="1" applyFont="1" applyFill="1" applyBorder="1" applyAlignment="1">
      <alignment horizontal="center" vertical="center" wrapText="1"/>
    </xf>
    <xf numFmtId="0" fontId="3" fillId="2" borderId="3" xfId="0" applyFont="1" applyFill="1" applyBorder="1" applyAlignment="1">
      <alignment vertical="center"/>
    </xf>
    <xf numFmtId="0" fontId="3" fillId="2" borderId="3" xfId="0" applyFont="1" applyFill="1" applyBorder="1" applyAlignment="1">
      <alignment vertical="center" wrapText="1"/>
    </xf>
    <xf numFmtId="4" fontId="3" fillId="2" borderId="3" xfId="1" applyNumberFormat="1" applyFont="1" applyFill="1" applyBorder="1" applyAlignment="1" applyProtection="1">
      <alignment vertical="center"/>
    </xf>
    <xf numFmtId="4" fontId="6" fillId="2" borderId="3" xfId="1" applyNumberFormat="1" applyFont="1" applyFill="1" applyBorder="1" applyAlignment="1">
      <alignment horizontal="center" vertical="center" wrapText="1"/>
    </xf>
    <xf numFmtId="4" fontId="6" fillId="2" borderId="3" xfId="0" applyNumberFormat="1" applyFont="1" applyFill="1" applyBorder="1" applyAlignment="1">
      <alignment vertical="center"/>
    </xf>
    <xf numFmtId="4" fontId="3" fillId="2" borderId="3" xfId="0" applyNumberFormat="1" applyFont="1" applyFill="1" applyBorder="1" applyAlignment="1">
      <alignment vertical="center"/>
    </xf>
    <xf numFmtId="4" fontId="3" fillId="2" borderId="3" xfId="1" applyNumberFormat="1" applyFont="1" applyFill="1" applyBorder="1" applyAlignment="1" applyProtection="1">
      <alignment horizontal="center" vertical="center" wrapText="1"/>
    </xf>
    <xf numFmtId="4" fontId="2" fillId="2" borderId="3" xfId="1" applyNumberFormat="1" applyFont="1" applyFill="1" applyBorder="1" applyAlignment="1" applyProtection="1">
      <alignment vertical="center"/>
    </xf>
    <xf numFmtId="4" fontId="8" fillId="2" borderId="3" xfId="1" applyNumberFormat="1" applyFont="1" applyFill="1" applyBorder="1" applyAlignment="1" applyProtection="1">
      <alignment vertical="center"/>
    </xf>
    <xf numFmtId="4" fontId="7" fillId="2" borderId="3" xfId="1" applyNumberFormat="1" applyFont="1" applyFill="1" applyBorder="1" applyAlignment="1" applyProtection="1">
      <alignment vertical="center"/>
    </xf>
    <xf numFmtId="166" fontId="2" fillId="2" borderId="3" xfId="2" applyNumberFormat="1" applyFont="1" applyFill="1" applyBorder="1" applyAlignment="1" applyProtection="1">
      <alignment vertical="center"/>
    </xf>
    <xf numFmtId="168" fontId="1" fillId="2" borderId="3" xfId="0" applyNumberFormat="1" applyFont="1" applyFill="1" applyBorder="1" applyAlignment="1">
      <alignment vertical="center"/>
    </xf>
    <xf numFmtId="168" fontId="0" fillId="2" borderId="3" xfId="0" applyNumberFormat="1" applyFont="1" applyFill="1" applyBorder="1" applyAlignment="1">
      <alignment vertical="center"/>
    </xf>
    <xf numFmtId="165" fontId="3" fillId="0" borderId="0" xfId="0" applyNumberFormat="1" applyFont="1" applyFill="1" applyBorder="1" applyAlignment="1">
      <alignment horizontal="center"/>
    </xf>
    <xf numFmtId="0" fontId="3" fillId="0" borderId="0" xfId="0" applyFont="1" applyFill="1" applyBorder="1" applyAlignment="1">
      <alignment horizontal="center"/>
    </xf>
    <xf numFmtId="169" fontId="3" fillId="0" borderId="0" xfId="0" applyNumberFormat="1" applyFont="1" applyFill="1" applyBorder="1" applyAlignment="1">
      <alignment horizontal="center"/>
    </xf>
    <xf numFmtId="0" fontId="0" fillId="0" borderId="0" xfId="0" applyFont="1" applyFill="1" applyBorder="1" applyAlignment="1">
      <alignment horizontal="center"/>
    </xf>
    <xf numFmtId="0" fontId="8" fillId="0" borderId="0" xfId="0" applyFont="1" applyFill="1" applyBorder="1" applyAlignment="1">
      <alignment horizontal="center"/>
    </xf>
    <xf numFmtId="166" fontId="7" fillId="0" borderId="0" xfId="2" applyNumberFormat="1" applyFont="1" applyFill="1" applyBorder="1" applyAlignment="1" applyProtection="1">
      <alignment horizontal="center"/>
    </xf>
    <xf numFmtId="168" fontId="0" fillId="0" borderId="0" xfId="0" applyNumberFormat="1" applyFont="1" applyFill="1" applyBorder="1" applyAlignment="1">
      <alignment horizontal="center"/>
    </xf>
    <xf numFmtId="0" fontId="0" fillId="0" borderId="0" xfId="0" applyFont="1" applyFill="1" applyBorder="1"/>
    <xf numFmtId="0" fontId="9" fillId="0" borderId="0" xfId="0" applyFont="1" applyBorder="1" applyAlignment="1">
      <alignment horizontal="center" vertical="center"/>
    </xf>
    <xf numFmtId="0" fontId="3" fillId="0" borderId="0" xfId="0" applyNumberFormat="1" applyFont="1" applyFill="1" applyBorder="1" applyAlignment="1">
      <alignment horizontal="center"/>
    </xf>
    <xf numFmtId="166" fontId="7" fillId="0" borderId="0" xfId="2" applyNumberFormat="1" applyFont="1" applyFill="1" applyBorder="1" applyAlignment="1" applyProtection="1">
      <alignment horizontal="center" vertical="center"/>
    </xf>
    <xf numFmtId="4" fontId="0" fillId="0" borderId="0" xfId="0" applyNumberFormat="1" applyFont="1" applyFill="1" applyBorder="1"/>
    <xf numFmtId="3" fontId="0" fillId="0" borderId="0" xfId="0" applyNumberFormat="1" applyFont="1" applyFill="1" applyBorder="1" applyAlignment="1">
      <alignment horizontal="center"/>
    </xf>
    <xf numFmtId="0" fontId="8" fillId="0" borderId="0" xfId="0" applyFont="1" applyFill="1" applyBorder="1"/>
    <xf numFmtId="0" fontId="7" fillId="0" borderId="0" xfId="0" applyFont="1" applyFill="1" applyBorder="1"/>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1" applyNumberFormat="1" applyFont="1" applyFill="1" applyBorder="1" applyAlignment="1" applyProtection="1">
      <alignment horizontal="center" vertical="center"/>
    </xf>
    <xf numFmtId="164" fontId="15" fillId="0" borderId="1" xfId="0" applyNumberFormat="1" applyFont="1" applyBorder="1" applyAlignment="1">
      <alignment horizontal="center" vertical="center"/>
    </xf>
    <xf numFmtId="164" fontId="15" fillId="0" borderId="1" xfId="0" applyNumberFormat="1" applyFont="1" applyFill="1" applyBorder="1" applyAlignment="1">
      <alignment horizontal="center" vertical="center"/>
    </xf>
    <xf numFmtId="164" fontId="15" fillId="2" borderId="1" xfId="0" applyNumberFormat="1" applyFont="1" applyFill="1" applyBorder="1" applyAlignment="1">
      <alignment horizontal="center" vertical="center"/>
    </xf>
    <xf numFmtId="164" fontId="15" fillId="0" borderId="0" xfId="0" applyNumberFormat="1" applyFont="1" applyBorder="1" applyAlignment="1">
      <alignment horizontal="center" vertical="center"/>
    </xf>
    <xf numFmtId="0" fontId="15" fillId="0" borderId="0" xfId="0" applyFont="1" applyBorder="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3" fontId="3" fillId="3" borderId="1"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3" xfId="0" applyNumberFormat="1" applyFont="1" applyFill="1" applyBorder="1" applyAlignment="1">
      <alignment horizontal="center" vertical="center"/>
    </xf>
    <xf numFmtId="0" fontId="0" fillId="0" borderId="0" xfId="0" applyFont="1" applyAlignment="1">
      <alignment horizontal="center"/>
    </xf>
    <xf numFmtId="168" fontId="4" fillId="0" borderId="1" xfId="0" applyNumberFormat="1" applyFont="1" applyBorder="1" applyAlignment="1">
      <alignment horizontal="center" vertical="center"/>
    </xf>
    <xf numFmtId="168" fontId="14" fillId="0" borderId="1" xfId="0" applyNumberFormat="1" applyFont="1" applyFill="1" applyBorder="1" applyAlignment="1">
      <alignment vertical="center"/>
    </xf>
    <xf numFmtId="168" fontId="9" fillId="2" borderId="3" xfId="0" applyNumberFormat="1" applyFont="1" applyFill="1" applyBorder="1" applyAlignment="1">
      <alignment horizontal="center" vertical="center"/>
    </xf>
    <xf numFmtId="168" fontId="9" fillId="2" borderId="2" xfId="0" applyNumberFormat="1" applyFont="1" applyFill="1" applyBorder="1" applyAlignment="1">
      <alignment horizontal="center" vertical="center"/>
    </xf>
    <xf numFmtId="165" fontId="10" fillId="6" borderId="3" xfId="0" applyNumberFormat="1" applyFont="1" applyFill="1" applyBorder="1" applyAlignment="1">
      <alignment horizontal="center" vertical="center"/>
    </xf>
    <xf numFmtId="165" fontId="10" fillId="6" borderId="2" xfId="0" applyNumberFormat="1" applyFont="1" applyFill="1" applyBorder="1" applyAlignment="1">
      <alignment horizontal="center" vertical="center"/>
    </xf>
    <xf numFmtId="165" fontId="17" fillId="5" borderId="1" xfId="0" applyNumberFormat="1" applyFont="1" applyFill="1" applyBorder="1" applyAlignment="1">
      <alignment horizontal="center" vertical="center"/>
    </xf>
    <xf numFmtId="0" fontId="18" fillId="5" borderId="6" xfId="0" applyFont="1" applyFill="1" applyBorder="1" applyAlignment="1">
      <alignment horizontal="center" vertical="center"/>
    </xf>
    <xf numFmtId="0" fontId="18" fillId="5" borderId="7" xfId="0" applyFont="1" applyFill="1" applyBorder="1" applyAlignment="1">
      <alignment horizontal="center" vertical="center"/>
    </xf>
    <xf numFmtId="0" fontId="18" fillId="5" borderId="5" xfId="0" applyFont="1" applyFill="1" applyBorder="1" applyAlignment="1">
      <alignment horizontal="center" vertical="center"/>
    </xf>
    <xf numFmtId="164" fontId="15" fillId="0" borderId="1" xfId="0" applyNumberFormat="1" applyFont="1" applyFill="1" applyBorder="1" applyAlignment="1">
      <alignment horizontal="center" vertical="center"/>
    </xf>
    <xf numFmtId="164" fontId="15" fillId="2" borderId="1" xfId="0" applyNumberFormat="1" applyFont="1" applyFill="1" applyBorder="1" applyAlignment="1">
      <alignment horizontal="center" vertical="center"/>
    </xf>
    <xf numFmtId="164" fontId="15" fillId="2" borderId="3" xfId="0" applyNumberFormat="1" applyFont="1" applyFill="1" applyBorder="1" applyAlignment="1">
      <alignment horizontal="center" vertical="center"/>
    </xf>
    <xf numFmtId="164" fontId="16" fillId="5" borderId="3" xfId="0" applyNumberFormat="1" applyFont="1" applyFill="1" applyBorder="1" applyAlignment="1">
      <alignment horizontal="center" vertical="center"/>
    </xf>
    <xf numFmtId="164" fontId="16" fillId="5" borderId="2" xfId="0" applyNumberFormat="1" applyFont="1" applyFill="1" applyBorder="1" applyAlignment="1">
      <alignment horizontal="center" vertical="center"/>
    </xf>
    <xf numFmtId="165" fontId="10" fillId="5" borderId="1" xfId="0" applyNumberFormat="1" applyFont="1" applyFill="1" applyBorder="1" applyAlignment="1">
      <alignment horizontal="center" vertical="center"/>
    </xf>
    <xf numFmtId="0" fontId="0"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166" fontId="10" fillId="5" borderId="1" xfId="2" applyNumberFormat="1" applyFont="1" applyFill="1" applyBorder="1" applyAlignment="1" applyProtection="1">
      <alignment horizontal="center" vertical="center" wrapText="1"/>
    </xf>
    <xf numFmtId="165" fontId="10" fillId="5" borderId="3" xfId="0" applyNumberFormat="1" applyFont="1" applyFill="1" applyBorder="1" applyAlignment="1">
      <alignment horizontal="center" vertical="center"/>
    </xf>
    <xf numFmtId="165" fontId="10" fillId="5" borderId="2" xfId="0" applyNumberFormat="1" applyFont="1" applyFill="1" applyBorder="1" applyAlignment="1">
      <alignment horizontal="center" vertical="center"/>
    </xf>
    <xf numFmtId="168"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4" fontId="9"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168" fontId="9" fillId="2" borderId="1" xfId="0" applyNumberFormat="1" applyFont="1" applyFill="1" applyBorder="1" applyAlignment="1">
      <alignment horizontal="center" vertical="center"/>
    </xf>
    <xf numFmtId="168" fontId="9" fillId="0" borderId="3" xfId="0" applyNumberFormat="1"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center" vertical="center"/>
    </xf>
    <xf numFmtId="0" fontId="10" fillId="5" borderId="3"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2" xfId="0" applyFont="1" applyFill="1" applyBorder="1" applyAlignment="1">
      <alignment horizontal="center" vertical="center" wrapText="1"/>
    </xf>
  </cellXfs>
  <cellStyles count="3">
    <cellStyle name="Moeda" xfId="1" builtinId="4"/>
    <cellStyle name="Normal" xfId="0" builtinId="0"/>
    <cellStyle name="Porcentagem" xfId="2" builtinId="5"/>
  </cellStyles>
  <dxfs count="2">
    <dxf>
      <font>
        <b/>
        <i val="0"/>
      </font>
      <fill>
        <patternFill>
          <bgColor rgb="FF92D050"/>
        </patternFill>
      </fill>
    </dxf>
    <dxf>
      <font>
        <b/>
        <i val="0"/>
      </font>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EEEEEE"/>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149B55"/>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00A44A"/>
      <color rgb="FF00A2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140760</xdr:colOff>
      <xdr:row>93</xdr:row>
      <xdr:rowOff>43920</xdr:rowOff>
    </xdr:from>
    <xdr:to>
      <xdr:col>42</xdr:col>
      <xdr:colOff>698400</xdr:colOff>
      <xdr:row>95</xdr:row>
      <xdr:rowOff>64440</xdr:rowOff>
    </xdr:to>
    <xdr:pic>
      <xdr:nvPicPr>
        <xdr:cNvPr id="2" name="Picture 6">
          <a:extLst>
            <a:ext uri="{FF2B5EF4-FFF2-40B4-BE49-F238E27FC236}">
              <a16:creationId xmlns:a16="http://schemas.microsoft.com/office/drawing/2014/main" id="{911E95C3-1CDD-49F8-881F-6B40F199D2D9}"/>
            </a:ext>
          </a:extLst>
        </xdr:cNvPr>
        <xdr:cNvPicPr/>
      </xdr:nvPicPr>
      <xdr:blipFill>
        <a:blip xmlns:r="http://schemas.openxmlformats.org/officeDocument/2006/relationships" r:embed="rId1"/>
        <a:stretch/>
      </xdr:blipFill>
      <xdr:spPr>
        <a:xfrm>
          <a:off x="18468975" y="67985745"/>
          <a:ext cx="0" cy="401520"/>
        </a:xfrm>
        <a:prstGeom prst="rect">
          <a:avLst/>
        </a:prstGeom>
        <a:ln w="0">
          <a:noFill/>
        </a:ln>
      </xdr:spPr>
    </xdr:pic>
    <xdr:clientData/>
  </xdr:twoCellAnchor>
  <xdr:twoCellAnchor editAs="oneCell">
    <xdr:from>
      <xdr:col>0</xdr:col>
      <xdr:colOff>180000</xdr:colOff>
      <xdr:row>0</xdr:row>
      <xdr:rowOff>116280</xdr:rowOff>
    </xdr:from>
    <xdr:to>
      <xdr:col>2</xdr:col>
      <xdr:colOff>409280</xdr:colOff>
      <xdr:row>0</xdr:row>
      <xdr:rowOff>623880</xdr:rowOff>
    </xdr:to>
    <xdr:pic>
      <xdr:nvPicPr>
        <xdr:cNvPr id="3" name="Imagem 4">
          <a:extLst>
            <a:ext uri="{FF2B5EF4-FFF2-40B4-BE49-F238E27FC236}">
              <a16:creationId xmlns:a16="http://schemas.microsoft.com/office/drawing/2014/main" id="{82182333-3AA8-4878-9499-A19DEA71FDFE}"/>
            </a:ext>
          </a:extLst>
        </xdr:cNvPr>
        <xdr:cNvPicPr/>
      </xdr:nvPicPr>
      <xdr:blipFill>
        <a:blip xmlns:r="http://schemas.openxmlformats.org/officeDocument/2006/relationships" r:embed="rId2"/>
        <a:stretch/>
      </xdr:blipFill>
      <xdr:spPr>
        <a:xfrm>
          <a:off x="761025" y="116280"/>
          <a:ext cx="1218960" cy="507600"/>
        </a:xfrm>
        <a:prstGeom prst="rect">
          <a:avLst/>
        </a:prstGeom>
        <a:ln w="0">
          <a:noFill/>
        </a:ln>
      </xdr:spPr>
    </xdr:pic>
    <xdr:clientData/>
  </xdr:twoCellAnchor>
</xdr:wsDr>
</file>

<file path=xl/theme/theme1.xml><?xml version="1.0" encoding="utf-8"?>
<a:theme xmlns:a="http://schemas.openxmlformats.org/drawingml/2006/main"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645B7-4B71-4F5D-A6CE-0EA686C4E150}">
  <sheetPr>
    <pageSetUpPr fitToPage="1"/>
  </sheetPr>
  <dimension ref="A1:AU35"/>
  <sheetViews>
    <sheetView tabSelected="1" zoomScale="91" zoomScaleNormal="91" workbookViewId="0">
      <pane xSplit="7" ySplit="3" topLeftCell="H21" activePane="bottomRight" state="frozen"/>
      <selection pane="topRight" activeCell="S1" sqref="S1"/>
      <selection pane="bottomLeft" activeCell="A37" sqref="A37"/>
      <selection pane="bottomRight" activeCell="AU4" sqref="AU4:AU30"/>
    </sheetView>
  </sheetViews>
  <sheetFormatPr defaultColWidth="8.7109375" defaultRowHeight="19.5" x14ac:dyDescent="0.3"/>
  <cols>
    <col min="1" max="1" width="8.85546875" style="106" customWidth="1"/>
    <col min="2" max="2" width="6" style="107" customWidth="1"/>
    <col min="3" max="3" width="78" style="1" customWidth="1"/>
    <col min="4" max="4" width="8.42578125" style="1" bestFit="1" customWidth="1"/>
    <col min="5" max="5" width="13.28515625" style="1" bestFit="1" customWidth="1"/>
    <col min="6" max="6" width="12.28515625" style="1" bestFit="1" customWidth="1"/>
    <col min="7" max="7" width="17.42578125" style="1" customWidth="1"/>
    <col min="8" max="25" width="9.7109375" style="111" customWidth="1"/>
    <col min="26" max="26" width="7.7109375" style="111" customWidth="1"/>
    <col min="27" max="33" width="18.85546875" style="1" hidden="1" customWidth="1"/>
    <col min="34" max="34" width="10.7109375" style="1" hidden="1" customWidth="1"/>
    <col min="35" max="35" width="18.85546875" style="1" hidden="1" customWidth="1"/>
    <col min="36" max="36" width="15.140625" style="1" hidden="1" customWidth="1"/>
    <col min="37" max="37" width="12.5703125" style="1" hidden="1" customWidth="1"/>
    <col min="38" max="38" width="18.85546875" style="1" hidden="1" customWidth="1"/>
    <col min="39" max="39" width="11.5703125" style="1" hidden="1" customWidth="1"/>
    <col min="40" max="40" width="18.28515625" style="1" hidden="1" customWidth="1"/>
    <col min="41" max="41" width="18.85546875" style="1" hidden="1" customWidth="1"/>
    <col min="42" max="42" width="18.85546875" style="18" hidden="1" customWidth="1"/>
    <col min="43" max="43" width="18.85546875" style="16" hidden="1" customWidth="1"/>
    <col min="44" max="44" width="18.85546875" style="1" hidden="1" customWidth="1"/>
    <col min="45" max="45" width="17.7109375" style="1" customWidth="1"/>
    <col min="46" max="46" width="18.140625" style="1" customWidth="1"/>
    <col min="47" max="47" width="24.85546875" style="29" customWidth="1"/>
    <col min="48" max="16384" width="8.7109375" style="1"/>
  </cols>
  <sheetData>
    <row r="1" spans="1:47" ht="55.5" customHeight="1" x14ac:dyDescent="0.25">
      <c r="A1" s="119" t="s">
        <v>110</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1"/>
      <c r="AU1" s="46"/>
    </row>
    <row r="2" spans="1:47" ht="45" customHeight="1" x14ac:dyDescent="0.25">
      <c r="A2" s="118" t="s">
        <v>106</v>
      </c>
      <c r="B2" s="125" t="s">
        <v>0</v>
      </c>
      <c r="C2" s="127" t="s">
        <v>1</v>
      </c>
      <c r="D2" s="47" t="s">
        <v>2</v>
      </c>
      <c r="E2" s="47" t="s">
        <v>3</v>
      </c>
      <c r="F2" s="47" t="s">
        <v>4</v>
      </c>
      <c r="G2" s="48" t="s">
        <v>5</v>
      </c>
      <c r="H2" s="133" t="s">
        <v>6</v>
      </c>
      <c r="I2" s="116" t="s">
        <v>7</v>
      </c>
      <c r="J2" s="116" t="s">
        <v>8</v>
      </c>
      <c r="K2" s="116" t="s">
        <v>9</v>
      </c>
      <c r="L2" s="116" t="s">
        <v>10</v>
      </c>
      <c r="M2" s="116" t="s">
        <v>11</v>
      </c>
      <c r="N2" s="116" t="s">
        <v>12</v>
      </c>
      <c r="O2" s="116" t="s">
        <v>13</v>
      </c>
      <c r="P2" s="116" t="s">
        <v>105</v>
      </c>
      <c r="Q2" s="116" t="s">
        <v>14</v>
      </c>
      <c r="R2" s="116" t="s">
        <v>15</v>
      </c>
      <c r="S2" s="116" t="s">
        <v>16</v>
      </c>
      <c r="T2" s="116" t="s">
        <v>17</v>
      </c>
      <c r="U2" s="116" t="s">
        <v>18</v>
      </c>
      <c r="V2" s="116" t="s">
        <v>19</v>
      </c>
      <c r="W2" s="116" t="s">
        <v>20</v>
      </c>
      <c r="X2" s="116" t="s">
        <v>21</v>
      </c>
      <c r="Y2" s="116" t="s">
        <v>22</v>
      </c>
      <c r="Z2" s="127" t="s">
        <v>23</v>
      </c>
      <c r="AA2" s="49" t="s">
        <v>24</v>
      </c>
      <c r="AB2" s="49" t="s">
        <v>25</v>
      </c>
      <c r="AC2" s="128" t="s">
        <v>26</v>
      </c>
      <c r="AD2" s="128"/>
      <c r="AE2" s="128" t="s">
        <v>27</v>
      </c>
      <c r="AF2" s="128"/>
      <c r="AG2" s="128" t="s">
        <v>28</v>
      </c>
      <c r="AH2" s="128"/>
      <c r="AI2" s="128" t="s">
        <v>29</v>
      </c>
      <c r="AJ2" s="128"/>
      <c r="AK2" s="128" t="s">
        <v>85</v>
      </c>
      <c r="AL2" s="128"/>
      <c r="AM2" s="128" t="s">
        <v>87</v>
      </c>
      <c r="AN2" s="128"/>
      <c r="AO2" s="129" t="s">
        <v>30</v>
      </c>
      <c r="AP2" s="130" t="s">
        <v>31</v>
      </c>
      <c r="AQ2" s="131" t="s">
        <v>32</v>
      </c>
      <c r="AR2" s="132" t="s">
        <v>33</v>
      </c>
      <c r="AS2" s="132" t="s">
        <v>107</v>
      </c>
      <c r="AT2" s="143" t="s">
        <v>108</v>
      </c>
      <c r="AU2" s="145" t="s">
        <v>109</v>
      </c>
    </row>
    <row r="3" spans="1:47" s="10" customFormat="1" ht="25.5" x14ac:dyDescent="0.2">
      <c r="A3" s="118"/>
      <c r="B3" s="126"/>
      <c r="C3" s="127"/>
      <c r="D3" s="50"/>
      <c r="E3" s="50"/>
      <c r="F3" s="50"/>
      <c r="G3" s="50"/>
      <c r="H3" s="134"/>
      <c r="I3" s="117"/>
      <c r="J3" s="117"/>
      <c r="K3" s="117"/>
      <c r="L3" s="117"/>
      <c r="M3" s="117"/>
      <c r="N3" s="117"/>
      <c r="O3" s="117"/>
      <c r="P3" s="117"/>
      <c r="Q3" s="117"/>
      <c r="R3" s="117"/>
      <c r="S3" s="117"/>
      <c r="T3" s="117"/>
      <c r="U3" s="117"/>
      <c r="V3" s="117"/>
      <c r="W3" s="117"/>
      <c r="X3" s="117"/>
      <c r="Y3" s="117"/>
      <c r="Z3" s="127"/>
      <c r="AA3" s="51" t="s">
        <v>40</v>
      </c>
      <c r="AB3" s="45" t="s">
        <v>41</v>
      </c>
      <c r="AC3" s="52" t="s">
        <v>34</v>
      </c>
      <c r="AD3" s="52" t="s">
        <v>35</v>
      </c>
      <c r="AE3" s="52" t="s">
        <v>34</v>
      </c>
      <c r="AF3" s="52" t="s">
        <v>35</v>
      </c>
      <c r="AG3" s="52" t="s">
        <v>34</v>
      </c>
      <c r="AH3" s="52" t="s">
        <v>35</v>
      </c>
      <c r="AI3" s="52"/>
      <c r="AJ3" s="52"/>
      <c r="AK3" s="52"/>
      <c r="AL3" s="52"/>
      <c r="AM3" s="52" t="s">
        <v>34</v>
      </c>
      <c r="AN3" s="52" t="s">
        <v>35</v>
      </c>
      <c r="AO3" s="129"/>
      <c r="AP3" s="130"/>
      <c r="AQ3" s="131"/>
      <c r="AR3" s="132"/>
      <c r="AS3" s="132"/>
      <c r="AT3" s="144"/>
      <c r="AU3" s="146"/>
    </row>
    <row r="4" spans="1:47" s="40" customFormat="1" ht="31.5" x14ac:dyDescent="0.25">
      <c r="A4" s="122">
        <v>1</v>
      </c>
      <c r="B4" s="102">
        <v>1</v>
      </c>
      <c r="C4" s="35" t="s">
        <v>36</v>
      </c>
      <c r="D4" s="20" t="s">
        <v>37</v>
      </c>
      <c r="E4" s="21">
        <v>11800009</v>
      </c>
      <c r="F4" s="22" t="s">
        <v>38</v>
      </c>
      <c r="G4" s="23" t="s">
        <v>39</v>
      </c>
      <c r="H4" s="99">
        <v>10</v>
      </c>
      <c r="I4" s="99"/>
      <c r="J4" s="99"/>
      <c r="K4" s="99"/>
      <c r="L4" s="99"/>
      <c r="M4" s="99"/>
      <c r="N4" s="99"/>
      <c r="O4" s="99"/>
      <c r="P4" s="99"/>
      <c r="Q4" s="99"/>
      <c r="R4" s="99"/>
      <c r="S4" s="99"/>
      <c r="T4" s="99"/>
      <c r="U4" s="99"/>
      <c r="V4" s="99"/>
      <c r="W4" s="99"/>
      <c r="X4" s="99"/>
      <c r="Y4" s="99"/>
      <c r="Z4" s="99">
        <f t="shared" ref="Z4:Z30" si="0">SUM(H4:Y4)</f>
        <v>10</v>
      </c>
      <c r="AA4" s="12">
        <v>28.44</v>
      </c>
      <c r="AB4" s="12">
        <v>41.543240488000002</v>
      </c>
      <c r="AC4" s="38" t="s">
        <v>42</v>
      </c>
      <c r="AD4" s="12">
        <v>26.9</v>
      </c>
      <c r="AE4" s="38" t="s">
        <v>43</v>
      </c>
      <c r="AF4" s="12">
        <v>33.9</v>
      </c>
      <c r="AG4" s="38" t="s">
        <v>44</v>
      </c>
      <c r="AH4" s="12">
        <v>26.39</v>
      </c>
      <c r="AI4" s="39" t="s">
        <v>86</v>
      </c>
      <c r="AJ4" s="39">
        <v>45</v>
      </c>
      <c r="AK4" s="39"/>
      <c r="AL4" s="39"/>
      <c r="AM4" s="39" t="s">
        <v>84</v>
      </c>
      <c r="AN4" s="39">
        <v>51.6</v>
      </c>
      <c r="AO4" s="36">
        <f>MIN(AA4:AN4)</f>
        <v>26.39</v>
      </c>
      <c r="AP4" s="24">
        <f t="shared" ref="AP4:AP30" si="1">ROUNDDOWN(AVERAGE(AA4:AN4),2)</f>
        <v>36.25</v>
      </c>
      <c r="AQ4" s="25">
        <f t="shared" ref="AQ4:AQ30" si="2">ROUNDDOWN(MEDIAN(AA4:AN4),2)</f>
        <v>33.9</v>
      </c>
      <c r="AR4" s="37">
        <f t="shared" ref="AR4:AR30" si="3">STDEV(AA4:AN4)/AVERAGE(AA4:AN4)</f>
        <v>0.27384450919823466</v>
      </c>
      <c r="AS4" s="9">
        <f t="shared" ref="AS4:AS30" si="4">ROUNDDOWN(IF(AR4&lt;=25%,AP4,AQ4),2)</f>
        <v>33.9</v>
      </c>
      <c r="AT4" s="26">
        <f t="shared" ref="AT4:AT30" si="5">IF(AR4&lt;=25%,AP4,AQ4)*Z4</f>
        <v>339</v>
      </c>
      <c r="AU4" s="135">
        <f>SUM(AT4:AT7)</f>
        <v>51400.76</v>
      </c>
    </row>
    <row r="5" spans="1:47" s="40" customFormat="1" ht="71.25" customHeight="1" x14ac:dyDescent="0.25">
      <c r="A5" s="122"/>
      <c r="B5" s="102">
        <v>2</v>
      </c>
      <c r="C5" s="35" t="s">
        <v>45</v>
      </c>
      <c r="D5" s="20" t="s">
        <v>37</v>
      </c>
      <c r="E5" s="21">
        <v>29076012</v>
      </c>
      <c r="F5" s="22" t="s">
        <v>38</v>
      </c>
      <c r="G5" s="23" t="s">
        <v>39</v>
      </c>
      <c r="H5" s="99">
        <v>10</v>
      </c>
      <c r="I5" s="99"/>
      <c r="J5" s="99"/>
      <c r="K5" s="99">
        <v>12</v>
      </c>
      <c r="L5" s="99"/>
      <c r="M5" s="99"/>
      <c r="N5" s="99">
        <v>10</v>
      </c>
      <c r="O5" s="99"/>
      <c r="P5" s="99">
        <v>20</v>
      </c>
      <c r="Q5" s="99"/>
      <c r="R5" s="99">
        <v>12</v>
      </c>
      <c r="S5" s="99"/>
      <c r="T5" s="99"/>
      <c r="U5" s="99">
        <v>4</v>
      </c>
      <c r="V5" s="99"/>
      <c r="W5" s="99">
        <v>10</v>
      </c>
      <c r="X5" s="99"/>
      <c r="Y5" s="99">
        <v>1</v>
      </c>
      <c r="Z5" s="99">
        <f t="shared" si="0"/>
        <v>79</v>
      </c>
      <c r="AA5" s="41">
        <v>57.54</v>
      </c>
      <c r="AB5" s="42">
        <v>118.49</v>
      </c>
      <c r="AC5" s="39" t="s">
        <v>84</v>
      </c>
      <c r="AD5" s="39">
        <v>92.4</v>
      </c>
      <c r="AE5" s="39" t="s">
        <v>86</v>
      </c>
      <c r="AF5" s="39">
        <v>90</v>
      </c>
      <c r="AG5" s="39" t="s">
        <v>46</v>
      </c>
      <c r="AH5" s="39">
        <v>99.9</v>
      </c>
      <c r="AI5" s="39" t="s">
        <v>47</v>
      </c>
      <c r="AJ5" s="39">
        <v>95</v>
      </c>
      <c r="AK5" s="39"/>
      <c r="AL5" s="41"/>
      <c r="AM5" s="39"/>
      <c r="AN5" s="39"/>
      <c r="AO5" s="39">
        <v>90</v>
      </c>
      <c r="AP5" s="24">
        <f t="shared" si="1"/>
        <v>92.22</v>
      </c>
      <c r="AQ5" s="25">
        <f t="shared" si="2"/>
        <v>93.7</v>
      </c>
      <c r="AR5" s="37">
        <f t="shared" si="3"/>
        <v>0.21493473082695355</v>
      </c>
      <c r="AS5" s="9">
        <f t="shared" si="4"/>
        <v>92.22</v>
      </c>
      <c r="AT5" s="26">
        <f t="shared" si="5"/>
        <v>7285.38</v>
      </c>
      <c r="AU5" s="136"/>
    </row>
    <row r="6" spans="1:47" s="40" customFormat="1" ht="47.25" x14ac:dyDescent="0.25">
      <c r="A6" s="122"/>
      <c r="B6" s="102">
        <v>3</v>
      </c>
      <c r="C6" s="35" t="s">
        <v>48</v>
      </c>
      <c r="D6" s="20" t="s">
        <v>37</v>
      </c>
      <c r="E6" s="21">
        <v>29076012</v>
      </c>
      <c r="F6" s="22" t="s">
        <v>38</v>
      </c>
      <c r="G6" s="23" t="s">
        <v>39</v>
      </c>
      <c r="H6" s="99">
        <v>2</v>
      </c>
      <c r="I6" s="99">
        <v>2</v>
      </c>
      <c r="J6" s="99">
        <v>2</v>
      </c>
      <c r="K6" s="99">
        <v>18</v>
      </c>
      <c r="L6" s="99">
        <v>4</v>
      </c>
      <c r="M6" s="99"/>
      <c r="N6" s="99">
        <v>12</v>
      </c>
      <c r="O6" s="99"/>
      <c r="P6" s="99">
        <v>20</v>
      </c>
      <c r="Q6" s="99"/>
      <c r="R6" s="99">
        <v>12</v>
      </c>
      <c r="S6" s="99">
        <v>30</v>
      </c>
      <c r="T6" s="99"/>
      <c r="U6" s="99">
        <v>4</v>
      </c>
      <c r="V6" s="99"/>
      <c r="W6" s="99">
        <v>10</v>
      </c>
      <c r="X6" s="99"/>
      <c r="Y6" s="99">
        <v>1</v>
      </c>
      <c r="Z6" s="99">
        <f t="shared" si="0"/>
        <v>117</v>
      </c>
      <c r="AA6" s="11">
        <v>88.71</v>
      </c>
      <c r="AB6" s="11">
        <v>158.66462899999999</v>
      </c>
      <c r="AC6" s="41" t="s">
        <v>46</v>
      </c>
      <c r="AD6" s="39">
        <v>99.9</v>
      </c>
      <c r="AE6" s="39" t="s">
        <v>84</v>
      </c>
      <c r="AF6" s="39">
        <v>102</v>
      </c>
      <c r="AG6" s="39" t="s">
        <v>86</v>
      </c>
      <c r="AH6" s="39">
        <v>95</v>
      </c>
      <c r="AI6" s="41" t="s">
        <v>49</v>
      </c>
      <c r="AJ6" s="39">
        <v>99.95</v>
      </c>
      <c r="AK6" s="41" t="s">
        <v>50</v>
      </c>
      <c r="AL6" s="39">
        <v>119.99</v>
      </c>
      <c r="AM6" s="39" t="s">
        <v>47</v>
      </c>
      <c r="AN6" s="39">
        <v>90</v>
      </c>
      <c r="AO6" s="36">
        <f t="shared" ref="AO6:AO30" si="6">MIN(AA6:AN6)</f>
        <v>88.71</v>
      </c>
      <c r="AP6" s="24">
        <f t="shared" si="1"/>
        <v>106.77</v>
      </c>
      <c r="AQ6" s="25">
        <f t="shared" si="2"/>
        <v>99.92</v>
      </c>
      <c r="AR6" s="37">
        <f t="shared" si="3"/>
        <v>0.21619255204162716</v>
      </c>
      <c r="AS6" s="9">
        <f t="shared" si="4"/>
        <v>106.77</v>
      </c>
      <c r="AT6" s="26">
        <f t="shared" si="5"/>
        <v>12492.09</v>
      </c>
      <c r="AU6" s="136"/>
    </row>
    <row r="7" spans="1:47" s="40" customFormat="1" ht="71.25" customHeight="1" x14ac:dyDescent="0.25">
      <c r="A7" s="122"/>
      <c r="B7" s="102">
        <v>4</v>
      </c>
      <c r="C7" s="35" t="s">
        <v>51</v>
      </c>
      <c r="D7" s="20" t="s">
        <v>37</v>
      </c>
      <c r="E7" s="21">
        <v>11878006</v>
      </c>
      <c r="F7" s="22" t="s">
        <v>38</v>
      </c>
      <c r="G7" s="23" t="s">
        <v>39</v>
      </c>
      <c r="H7" s="99">
        <v>25</v>
      </c>
      <c r="I7" s="99"/>
      <c r="J7" s="99"/>
      <c r="K7" s="99"/>
      <c r="L7" s="99"/>
      <c r="M7" s="99">
        <v>210</v>
      </c>
      <c r="N7" s="99">
        <v>200</v>
      </c>
      <c r="O7" s="99">
        <v>100</v>
      </c>
      <c r="P7" s="99">
        <v>50</v>
      </c>
      <c r="Q7" s="99"/>
      <c r="R7" s="99">
        <v>24</v>
      </c>
      <c r="S7" s="99">
        <v>100</v>
      </c>
      <c r="T7" s="99">
        <v>80</v>
      </c>
      <c r="U7" s="99">
        <v>100</v>
      </c>
      <c r="V7" s="99"/>
      <c r="W7" s="99">
        <v>100</v>
      </c>
      <c r="X7" s="99"/>
      <c r="Y7" s="99">
        <v>50</v>
      </c>
      <c r="Z7" s="99">
        <f t="shared" si="0"/>
        <v>1039</v>
      </c>
      <c r="AA7" s="11">
        <v>19.93</v>
      </c>
      <c r="AB7" s="11">
        <v>30.119387199999998</v>
      </c>
      <c r="AC7" s="41" t="s">
        <v>52</v>
      </c>
      <c r="AD7" s="39">
        <v>34.93</v>
      </c>
      <c r="AE7" s="39" t="s">
        <v>84</v>
      </c>
      <c r="AF7" s="39">
        <v>41.9</v>
      </c>
      <c r="AG7" s="39" t="s">
        <v>86</v>
      </c>
      <c r="AH7" s="39">
        <v>38</v>
      </c>
      <c r="AI7" s="41" t="s">
        <v>53</v>
      </c>
      <c r="AJ7" s="39">
        <v>22.9</v>
      </c>
      <c r="AK7" s="39" t="s">
        <v>54</v>
      </c>
      <c r="AL7" s="39">
        <v>30.08</v>
      </c>
      <c r="AM7" s="39"/>
      <c r="AN7" s="39"/>
      <c r="AO7" s="36">
        <f t="shared" si="6"/>
        <v>19.93</v>
      </c>
      <c r="AP7" s="24">
        <f t="shared" si="1"/>
        <v>31.12</v>
      </c>
      <c r="AQ7" s="25">
        <f t="shared" si="2"/>
        <v>30.11</v>
      </c>
      <c r="AR7" s="37">
        <f t="shared" si="3"/>
        <v>0.25331305284388134</v>
      </c>
      <c r="AS7" s="9">
        <f t="shared" si="4"/>
        <v>30.11</v>
      </c>
      <c r="AT7" s="26">
        <f t="shared" si="5"/>
        <v>31284.29</v>
      </c>
      <c r="AU7" s="136"/>
    </row>
    <row r="8" spans="1:47" ht="189" x14ac:dyDescent="0.25">
      <c r="A8" s="123">
        <v>2</v>
      </c>
      <c r="B8" s="103">
        <v>5</v>
      </c>
      <c r="C8" s="30" t="s">
        <v>90</v>
      </c>
      <c r="D8" s="3" t="s">
        <v>55</v>
      </c>
      <c r="E8" s="19">
        <v>119989013</v>
      </c>
      <c r="F8" s="4" t="s">
        <v>38</v>
      </c>
      <c r="G8" s="5" t="s">
        <v>56</v>
      </c>
      <c r="H8" s="108"/>
      <c r="I8" s="108"/>
      <c r="J8" s="108">
        <v>300</v>
      </c>
      <c r="K8" s="108">
        <v>100</v>
      </c>
      <c r="L8" s="108"/>
      <c r="M8" s="108"/>
      <c r="N8" s="108">
        <v>82</v>
      </c>
      <c r="O8" s="108">
        <v>50</v>
      </c>
      <c r="P8" s="108">
        <v>80</v>
      </c>
      <c r="Q8" s="108"/>
      <c r="R8" s="108">
        <v>250</v>
      </c>
      <c r="S8" s="108">
        <v>50</v>
      </c>
      <c r="T8" s="108">
        <v>6</v>
      </c>
      <c r="U8" s="108">
        <v>0</v>
      </c>
      <c r="V8" s="108"/>
      <c r="W8" s="108">
        <v>32</v>
      </c>
      <c r="X8" s="108">
        <v>80</v>
      </c>
      <c r="Y8" s="108">
        <v>25</v>
      </c>
      <c r="Z8" s="108">
        <f t="shared" si="0"/>
        <v>1055</v>
      </c>
      <c r="AA8" s="6">
        <v>163.9</v>
      </c>
      <c r="AB8" s="6">
        <v>128.0073956</v>
      </c>
      <c r="AC8" s="43" t="s">
        <v>57</v>
      </c>
      <c r="AD8" s="44">
        <v>243.9</v>
      </c>
      <c r="AE8" s="44" t="s">
        <v>84</v>
      </c>
      <c r="AF8" s="44">
        <v>300</v>
      </c>
      <c r="AG8" s="44" t="s">
        <v>86</v>
      </c>
      <c r="AH8" s="44">
        <v>260</v>
      </c>
      <c r="AI8" s="44" t="s">
        <v>47</v>
      </c>
      <c r="AJ8" s="44">
        <v>250</v>
      </c>
      <c r="AK8" s="7"/>
      <c r="AL8" s="7"/>
      <c r="AM8" s="7"/>
      <c r="AN8" s="7"/>
      <c r="AO8" s="31">
        <f t="shared" si="6"/>
        <v>128.0073956</v>
      </c>
      <c r="AP8" s="17">
        <f t="shared" si="1"/>
        <v>224.3</v>
      </c>
      <c r="AQ8" s="15">
        <f t="shared" si="2"/>
        <v>246.95</v>
      </c>
      <c r="AR8" s="32">
        <f t="shared" si="3"/>
        <v>0.28872416178862026</v>
      </c>
      <c r="AS8" s="2">
        <f t="shared" si="4"/>
        <v>246.95</v>
      </c>
      <c r="AT8" s="8">
        <f t="shared" si="5"/>
        <v>260532.25</v>
      </c>
      <c r="AU8" s="137">
        <f>SUM(AT8+AT9)</f>
        <v>526991.30000000005</v>
      </c>
    </row>
    <row r="9" spans="1:47" ht="189" x14ac:dyDescent="0.25">
      <c r="A9" s="123"/>
      <c r="B9" s="103">
        <v>6</v>
      </c>
      <c r="C9" s="30" t="s">
        <v>58</v>
      </c>
      <c r="D9" s="3" t="s">
        <v>55</v>
      </c>
      <c r="E9" s="19">
        <v>119989014</v>
      </c>
      <c r="F9" s="4" t="s">
        <v>38</v>
      </c>
      <c r="G9" s="5" t="s">
        <v>56</v>
      </c>
      <c r="H9" s="108"/>
      <c r="I9" s="108"/>
      <c r="J9" s="108">
        <v>300</v>
      </c>
      <c r="K9" s="108">
        <v>100</v>
      </c>
      <c r="L9" s="108"/>
      <c r="M9" s="108"/>
      <c r="N9" s="108">
        <v>110</v>
      </c>
      <c r="O9" s="108">
        <v>50</v>
      </c>
      <c r="P9" s="108">
        <v>70</v>
      </c>
      <c r="Q9" s="108"/>
      <c r="R9" s="108">
        <v>250</v>
      </c>
      <c r="S9" s="108">
        <v>50</v>
      </c>
      <c r="T9" s="108">
        <v>6</v>
      </c>
      <c r="U9" s="108"/>
      <c r="V9" s="108"/>
      <c r="W9" s="108">
        <v>38</v>
      </c>
      <c r="X9" s="108">
        <v>80</v>
      </c>
      <c r="Y9" s="108">
        <v>25</v>
      </c>
      <c r="Z9" s="108">
        <f t="shared" si="0"/>
        <v>1079</v>
      </c>
      <c r="AA9" s="6">
        <v>162.59</v>
      </c>
      <c r="AB9" s="6">
        <v>128.0073956</v>
      </c>
      <c r="AC9" s="43" t="s">
        <v>57</v>
      </c>
      <c r="AD9" s="44">
        <v>243.9</v>
      </c>
      <c r="AE9" s="44" t="s">
        <v>84</v>
      </c>
      <c r="AF9" s="44">
        <v>300</v>
      </c>
      <c r="AG9" s="44" t="s">
        <v>86</v>
      </c>
      <c r="AH9" s="44">
        <v>260</v>
      </c>
      <c r="AI9" s="44" t="s">
        <v>47</v>
      </c>
      <c r="AJ9" s="44">
        <v>250</v>
      </c>
      <c r="AK9" s="7"/>
      <c r="AL9" s="7"/>
      <c r="AM9" s="7"/>
      <c r="AN9" s="7"/>
      <c r="AO9" s="31">
        <f t="shared" si="6"/>
        <v>128.0073956</v>
      </c>
      <c r="AP9" s="17">
        <f t="shared" si="1"/>
        <v>224.08</v>
      </c>
      <c r="AQ9" s="15">
        <f t="shared" si="2"/>
        <v>246.95</v>
      </c>
      <c r="AR9" s="32">
        <f t="shared" si="3"/>
        <v>0.2901037403741657</v>
      </c>
      <c r="AS9" s="2">
        <f t="shared" si="4"/>
        <v>246.95</v>
      </c>
      <c r="AT9" s="8">
        <f t="shared" si="5"/>
        <v>266459.05</v>
      </c>
      <c r="AU9" s="138"/>
    </row>
    <row r="10" spans="1:47" ht="110.25" x14ac:dyDescent="0.25">
      <c r="A10" s="102">
        <v>3</v>
      </c>
      <c r="B10" s="102">
        <v>7</v>
      </c>
      <c r="C10" s="35" t="s">
        <v>60</v>
      </c>
      <c r="D10" s="20" t="s">
        <v>55</v>
      </c>
      <c r="E10" s="21">
        <v>43109001</v>
      </c>
      <c r="F10" s="22" t="s">
        <v>38</v>
      </c>
      <c r="G10" s="23" t="s">
        <v>61</v>
      </c>
      <c r="H10" s="99">
        <v>50</v>
      </c>
      <c r="I10" s="99"/>
      <c r="J10" s="99"/>
      <c r="K10" s="99"/>
      <c r="L10" s="99"/>
      <c r="M10" s="99"/>
      <c r="N10" s="99">
        <v>100</v>
      </c>
      <c r="O10" s="99"/>
      <c r="P10" s="99">
        <v>52</v>
      </c>
      <c r="Q10" s="99"/>
      <c r="R10" s="99">
        <v>120</v>
      </c>
      <c r="S10" s="99"/>
      <c r="T10" s="99">
        <v>30</v>
      </c>
      <c r="U10" s="99"/>
      <c r="V10" s="99"/>
      <c r="W10" s="99"/>
      <c r="X10" s="99">
        <v>160</v>
      </c>
      <c r="Y10" s="99"/>
      <c r="Z10" s="99">
        <f t="shared" si="0"/>
        <v>512</v>
      </c>
      <c r="AA10" s="11">
        <v>18.239999999999998</v>
      </c>
      <c r="AB10" s="11">
        <v>13.87643196</v>
      </c>
      <c r="AC10" s="39" t="s">
        <v>84</v>
      </c>
      <c r="AD10" s="39">
        <v>30</v>
      </c>
      <c r="AE10" s="39" t="s">
        <v>86</v>
      </c>
      <c r="AF10" s="39">
        <v>28.9</v>
      </c>
      <c r="AG10" s="13"/>
      <c r="AH10" s="12"/>
      <c r="AI10" s="12"/>
      <c r="AJ10" s="12"/>
      <c r="AK10" s="12"/>
      <c r="AL10" s="12"/>
      <c r="AM10" s="12"/>
      <c r="AN10" s="12"/>
      <c r="AO10" s="36">
        <f t="shared" si="6"/>
        <v>13.87643196</v>
      </c>
      <c r="AP10" s="24">
        <f t="shared" si="1"/>
        <v>22.75</v>
      </c>
      <c r="AQ10" s="25">
        <f t="shared" si="2"/>
        <v>23.57</v>
      </c>
      <c r="AR10" s="37">
        <f t="shared" si="3"/>
        <v>0.34925636730267212</v>
      </c>
      <c r="AS10" s="9">
        <f t="shared" si="4"/>
        <v>23.57</v>
      </c>
      <c r="AT10" s="26">
        <f t="shared" si="5"/>
        <v>12067.84</v>
      </c>
      <c r="AU10" s="53">
        <f t="shared" ref="AU10:AU12" si="7">AT10</f>
        <v>12067.84</v>
      </c>
    </row>
    <row r="11" spans="1:47" ht="78.75" x14ac:dyDescent="0.25">
      <c r="A11" s="103">
        <v>4</v>
      </c>
      <c r="B11" s="103">
        <v>8</v>
      </c>
      <c r="C11" s="30" t="s">
        <v>91</v>
      </c>
      <c r="D11" s="3" t="s">
        <v>55</v>
      </c>
      <c r="E11" s="19">
        <v>21350007</v>
      </c>
      <c r="F11" s="4" t="s">
        <v>38</v>
      </c>
      <c r="G11" s="5" t="s">
        <v>62</v>
      </c>
      <c r="H11" s="108">
        <v>100</v>
      </c>
      <c r="I11" s="108"/>
      <c r="J11" s="108"/>
      <c r="K11" s="108">
        <v>100</v>
      </c>
      <c r="L11" s="108"/>
      <c r="M11" s="108"/>
      <c r="N11" s="108">
        <v>60</v>
      </c>
      <c r="O11" s="108">
        <v>50</v>
      </c>
      <c r="P11" s="108">
        <v>24</v>
      </c>
      <c r="Q11" s="108"/>
      <c r="R11" s="108">
        <v>10</v>
      </c>
      <c r="S11" s="108"/>
      <c r="T11" s="108"/>
      <c r="U11" s="108">
        <v>100</v>
      </c>
      <c r="V11" s="108"/>
      <c r="W11" s="108"/>
      <c r="X11" s="108"/>
      <c r="Y11" s="108"/>
      <c r="Z11" s="108">
        <f t="shared" si="0"/>
        <v>444</v>
      </c>
      <c r="AA11" s="6">
        <v>13.38</v>
      </c>
      <c r="AB11" s="6">
        <v>21.406278759999999</v>
      </c>
      <c r="AC11" s="43" t="s">
        <v>42</v>
      </c>
      <c r="AD11" s="44">
        <v>18.989999999999998</v>
      </c>
      <c r="AE11" s="44" t="s">
        <v>84</v>
      </c>
      <c r="AF11" s="44">
        <v>32.9</v>
      </c>
      <c r="AG11" s="44" t="s">
        <v>86</v>
      </c>
      <c r="AH11" s="44">
        <v>31.5</v>
      </c>
      <c r="AI11" s="43" t="s">
        <v>63</v>
      </c>
      <c r="AJ11" s="44">
        <v>24.99</v>
      </c>
      <c r="AK11" s="7"/>
      <c r="AL11" s="7"/>
      <c r="AM11" s="7"/>
      <c r="AN11" s="7"/>
      <c r="AO11" s="31">
        <f t="shared" si="6"/>
        <v>13.38</v>
      </c>
      <c r="AP11" s="17">
        <f t="shared" si="1"/>
        <v>23.86</v>
      </c>
      <c r="AQ11" s="15">
        <f t="shared" si="2"/>
        <v>23.19</v>
      </c>
      <c r="AR11" s="32">
        <f t="shared" si="3"/>
        <v>0.31414439691329632</v>
      </c>
      <c r="AS11" s="2">
        <f t="shared" si="4"/>
        <v>23.19</v>
      </c>
      <c r="AT11" s="8">
        <f t="shared" si="5"/>
        <v>10296.36</v>
      </c>
      <c r="AU11" s="33">
        <f t="shared" si="7"/>
        <v>10296.36</v>
      </c>
    </row>
    <row r="12" spans="1:47" ht="94.5" x14ac:dyDescent="0.25">
      <c r="A12" s="102">
        <v>5</v>
      </c>
      <c r="B12" s="102">
        <v>9</v>
      </c>
      <c r="C12" s="35" t="s">
        <v>92</v>
      </c>
      <c r="D12" s="20" t="s">
        <v>55</v>
      </c>
      <c r="E12" s="21">
        <v>42536002</v>
      </c>
      <c r="F12" s="22" t="s">
        <v>38</v>
      </c>
      <c r="G12" s="23" t="s">
        <v>62</v>
      </c>
      <c r="H12" s="99">
        <v>260</v>
      </c>
      <c r="I12" s="99"/>
      <c r="J12" s="99"/>
      <c r="K12" s="99">
        <v>100</v>
      </c>
      <c r="L12" s="99"/>
      <c r="M12" s="99"/>
      <c r="N12" s="99">
        <v>170</v>
      </c>
      <c r="O12" s="99">
        <v>250</v>
      </c>
      <c r="P12" s="99">
        <v>191</v>
      </c>
      <c r="Q12" s="99"/>
      <c r="R12" s="99">
        <v>200</v>
      </c>
      <c r="S12" s="99"/>
      <c r="T12" s="99">
        <v>40</v>
      </c>
      <c r="U12" s="99">
        <v>102</v>
      </c>
      <c r="V12" s="99"/>
      <c r="W12" s="99"/>
      <c r="X12" s="99">
        <v>80</v>
      </c>
      <c r="Y12" s="99"/>
      <c r="Z12" s="99">
        <f t="shared" si="0"/>
        <v>1393</v>
      </c>
      <c r="AA12" s="11">
        <v>144.19999999999999</v>
      </c>
      <c r="AB12" s="11">
        <v>160.27816759999999</v>
      </c>
      <c r="AC12" s="41" t="s">
        <v>59</v>
      </c>
      <c r="AD12" s="39">
        <v>161</v>
      </c>
      <c r="AE12" s="39" t="s">
        <v>84</v>
      </c>
      <c r="AF12" s="39">
        <v>270</v>
      </c>
      <c r="AG12" s="39" t="s">
        <v>86</v>
      </c>
      <c r="AH12" s="39">
        <v>230</v>
      </c>
      <c r="AI12" s="39" t="s">
        <v>47</v>
      </c>
      <c r="AJ12" s="39">
        <v>160</v>
      </c>
      <c r="AK12" s="12"/>
      <c r="AL12" s="12"/>
      <c r="AM12" s="12"/>
      <c r="AN12" s="12"/>
      <c r="AO12" s="36">
        <f t="shared" si="6"/>
        <v>144.19999999999999</v>
      </c>
      <c r="AP12" s="24">
        <f t="shared" si="1"/>
        <v>187.57</v>
      </c>
      <c r="AQ12" s="25">
        <f t="shared" si="2"/>
        <v>160.63</v>
      </c>
      <c r="AR12" s="37">
        <f t="shared" si="3"/>
        <v>0.26853851953954272</v>
      </c>
      <c r="AS12" s="9">
        <f t="shared" si="4"/>
        <v>160.63</v>
      </c>
      <c r="AT12" s="26">
        <f t="shared" si="5"/>
        <v>223757.59</v>
      </c>
      <c r="AU12" s="53">
        <f t="shared" si="7"/>
        <v>223757.59</v>
      </c>
    </row>
    <row r="13" spans="1:47" ht="87.75" customHeight="1" x14ac:dyDescent="0.25">
      <c r="A13" s="123">
        <v>6</v>
      </c>
      <c r="B13" s="103">
        <v>10</v>
      </c>
      <c r="C13" s="34" t="s">
        <v>93</v>
      </c>
      <c r="D13" s="54" t="s">
        <v>55</v>
      </c>
      <c r="E13" s="27">
        <v>46825005</v>
      </c>
      <c r="F13" s="55" t="s">
        <v>38</v>
      </c>
      <c r="G13" s="28" t="s">
        <v>62</v>
      </c>
      <c r="H13" s="109">
        <v>50</v>
      </c>
      <c r="I13" s="109"/>
      <c r="J13" s="109">
        <v>200</v>
      </c>
      <c r="K13" s="109">
        <v>100</v>
      </c>
      <c r="L13" s="109"/>
      <c r="M13" s="109"/>
      <c r="N13" s="109">
        <v>70</v>
      </c>
      <c r="O13" s="109">
        <v>50</v>
      </c>
      <c r="P13" s="109">
        <v>50</v>
      </c>
      <c r="Q13" s="109"/>
      <c r="R13" s="109"/>
      <c r="S13" s="109"/>
      <c r="T13" s="109">
        <v>15</v>
      </c>
      <c r="U13" s="109">
        <v>50</v>
      </c>
      <c r="V13" s="109"/>
      <c r="W13" s="109"/>
      <c r="X13" s="109">
        <v>80</v>
      </c>
      <c r="Y13" s="109"/>
      <c r="Z13" s="109">
        <f t="shared" si="0"/>
        <v>665</v>
      </c>
      <c r="AA13" s="56">
        <v>37.22</v>
      </c>
      <c r="AB13" s="56">
        <v>123.704626</v>
      </c>
      <c r="AC13" s="43" t="s">
        <v>59</v>
      </c>
      <c r="AD13" s="44">
        <v>55</v>
      </c>
      <c r="AE13" s="44" t="s">
        <v>84</v>
      </c>
      <c r="AF13" s="44">
        <v>70</v>
      </c>
      <c r="AG13" s="44" t="s">
        <v>86</v>
      </c>
      <c r="AH13" s="44">
        <v>68</v>
      </c>
      <c r="AI13" s="44" t="s">
        <v>47</v>
      </c>
      <c r="AJ13" s="44">
        <v>75</v>
      </c>
      <c r="AK13" s="57"/>
      <c r="AL13" s="57"/>
      <c r="AM13" s="57"/>
      <c r="AN13" s="57"/>
      <c r="AO13" s="58">
        <f t="shared" si="6"/>
        <v>37.22</v>
      </c>
      <c r="AP13" s="59">
        <f t="shared" si="1"/>
        <v>71.48</v>
      </c>
      <c r="AQ13" s="60">
        <f t="shared" si="2"/>
        <v>69</v>
      </c>
      <c r="AR13" s="61">
        <f t="shared" si="3"/>
        <v>0.40539741904823423</v>
      </c>
      <c r="AS13" s="2">
        <f t="shared" si="4"/>
        <v>69</v>
      </c>
      <c r="AT13" s="66">
        <f t="shared" si="5"/>
        <v>45885</v>
      </c>
      <c r="AU13" s="139">
        <f>SUM(AT13:AT20)</f>
        <v>444213.35</v>
      </c>
    </row>
    <row r="14" spans="1:47" ht="126" x14ac:dyDescent="0.25">
      <c r="A14" s="123"/>
      <c r="B14" s="103">
        <v>11</v>
      </c>
      <c r="C14" s="34" t="s">
        <v>94</v>
      </c>
      <c r="D14" s="54" t="s">
        <v>55</v>
      </c>
      <c r="E14" s="27">
        <v>46825005</v>
      </c>
      <c r="F14" s="55" t="s">
        <v>38</v>
      </c>
      <c r="G14" s="28" t="s">
        <v>62</v>
      </c>
      <c r="H14" s="109">
        <v>50</v>
      </c>
      <c r="I14" s="109"/>
      <c r="J14" s="109">
        <v>100</v>
      </c>
      <c r="K14" s="109">
        <v>100</v>
      </c>
      <c r="L14" s="109"/>
      <c r="M14" s="109"/>
      <c r="N14" s="109">
        <v>20</v>
      </c>
      <c r="O14" s="109">
        <v>50</v>
      </c>
      <c r="P14" s="109">
        <v>74</v>
      </c>
      <c r="Q14" s="109"/>
      <c r="R14" s="109">
        <v>10</v>
      </c>
      <c r="S14" s="109"/>
      <c r="T14" s="109">
        <v>15</v>
      </c>
      <c r="U14" s="109">
        <v>50</v>
      </c>
      <c r="V14" s="109"/>
      <c r="W14" s="109">
        <v>20</v>
      </c>
      <c r="X14" s="109">
        <v>80</v>
      </c>
      <c r="Y14" s="109"/>
      <c r="Z14" s="109">
        <f t="shared" si="0"/>
        <v>569</v>
      </c>
      <c r="AA14" s="56">
        <v>34.83</v>
      </c>
      <c r="AB14" s="56">
        <v>53.773863075999998</v>
      </c>
      <c r="AC14" s="43" t="s">
        <v>64</v>
      </c>
      <c r="AD14" s="44">
        <v>55</v>
      </c>
      <c r="AE14" s="44" t="s">
        <v>84</v>
      </c>
      <c r="AF14" s="44">
        <v>71</v>
      </c>
      <c r="AG14" s="44" t="s">
        <v>86</v>
      </c>
      <c r="AH14" s="44">
        <v>68</v>
      </c>
      <c r="AI14" s="44" t="s">
        <v>47</v>
      </c>
      <c r="AJ14" s="44">
        <v>75</v>
      </c>
      <c r="AK14" s="57"/>
      <c r="AL14" s="57"/>
      <c r="AM14" s="57"/>
      <c r="AN14" s="57"/>
      <c r="AO14" s="58">
        <f t="shared" si="6"/>
        <v>34.83</v>
      </c>
      <c r="AP14" s="59">
        <f t="shared" si="1"/>
        <v>59.6</v>
      </c>
      <c r="AQ14" s="60">
        <f t="shared" si="2"/>
        <v>61.5</v>
      </c>
      <c r="AR14" s="61">
        <f t="shared" si="3"/>
        <v>0.24957881577662344</v>
      </c>
      <c r="AS14" s="2">
        <f t="shared" si="4"/>
        <v>59.6</v>
      </c>
      <c r="AT14" s="66">
        <f t="shared" si="5"/>
        <v>33912.400000000001</v>
      </c>
      <c r="AU14" s="138"/>
    </row>
    <row r="15" spans="1:47" ht="141.75" x14ac:dyDescent="0.25">
      <c r="A15" s="123"/>
      <c r="B15" s="103">
        <v>12</v>
      </c>
      <c r="C15" s="34" t="s">
        <v>95</v>
      </c>
      <c r="D15" s="54" t="s">
        <v>55</v>
      </c>
      <c r="E15" s="27">
        <v>46825005</v>
      </c>
      <c r="F15" s="55" t="s">
        <v>38</v>
      </c>
      <c r="G15" s="28" t="s">
        <v>62</v>
      </c>
      <c r="H15" s="109">
        <v>100</v>
      </c>
      <c r="I15" s="109"/>
      <c r="J15" s="109">
        <v>150</v>
      </c>
      <c r="K15" s="109">
        <v>100</v>
      </c>
      <c r="L15" s="109"/>
      <c r="M15" s="109">
        <v>30</v>
      </c>
      <c r="N15" s="109">
        <v>100</v>
      </c>
      <c r="O15" s="109">
        <v>50</v>
      </c>
      <c r="P15" s="109">
        <v>48</v>
      </c>
      <c r="Q15" s="109"/>
      <c r="R15" s="109">
        <v>20</v>
      </c>
      <c r="S15" s="109">
        <v>100</v>
      </c>
      <c r="T15" s="109">
        <v>15</v>
      </c>
      <c r="U15" s="109">
        <v>50</v>
      </c>
      <c r="V15" s="109"/>
      <c r="W15" s="109">
        <v>30</v>
      </c>
      <c r="X15" s="109">
        <v>80</v>
      </c>
      <c r="Y15" s="109"/>
      <c r="Z15" s="109">
        <f t="shared" si="0"/>
        <v>873</v>
      </c>
      <c r="AA15" s="56">
        <v>37.6</v>
      </c>
      <c r="AB15" s="56">
        <v>40.865554275999997</v>
      </c>
      <c r="AC15" s="43" t="s">
        <v>65</v>
      </c>
      <c r="AD15" s="44">
        <v>54.9</v>
      </c>
      <c r="AE15" s="44" t="s">
        <v>84</v>
      </c>
      <c r="AF15" s="44">
        <v>71</v>
      </c>
      <c r="AG15" s="44" t="s">
        <v>86</v>
      </c>
      <c r="AH15" s="44">
        <v>68</v>
      </c>
      <c r="AI15" s="57"/>
      <c r="AJ15" s="57"/>
      <c r="AK15" s="57"/>
      <c r="AL15" s="57"/>
      <c r="AM15" s="57"/>
      <c r="AN15" s="57"/>
      <c r="AO15" s="58">
        <f t="shared" si="6"/>
        <v>37.6</v>
      </c>
      <c r="AP15" s="59">
        <f t="shared" si="1"/>
        <v>54.47</v>
      </c>
      <c r="AQ15" s="60">
        <f t="shared" si="2"/>
        <v>54.9</v>
      </c>
      <c r="AR15" s="61">
        <f t="shared" si="3"/>
        <v>0.2793392036300773</v>
      </c>
      <c r="AS15" s="2">
        <f t="shared" si="4"/>
        <v>54.9</v>
      </c>
      <c r="AT15" s="66">
        <f t="shared" si="5"/>
        <v>47927.7</v>
      </c>
      <c r="AU15" s="138"/>
    </row>
    <row r="16" spans="1:47" ht="141.75" x14ac:dyDescent="0.25">
      <c r="A16" s="123"/>
      <c r="B16" s="103">
        <v>13</v>
      </c>
      <c r="C16" s="34" t="s">
        <v>96</v>
      </c>
      <c r="D16" s="54" t="s">
        <v>55</v>
      </c>
      <c r="E16" s="27">
        <v>46779004</v>
      </c>
      <c r="F16" s="55" t="s">
        <v>38</v>
      </c>
      <c r="G16" s="28" t="s">
        <v>62</v>
      </c>
      <c r="H16" s="109">
        <v>260</v>
      </c>
      <c r="I16" s="109"/>
      <c r="J16" s="109">
        <v>200</v>
      </c>
      <c r="K16" s="109">
        <v>100</v>
      </c>
      <c r="L16" s="109"/>
      <c r="M16" s="109">
        <v>30</v>
      </c>
      <c r="N16" s="109">
        <v>20</v>
      </c>
      <c r="O16" s="109">
        <v>50</v>
      </c>
      <c r="P16" s="109">
        <v>100</v>
      </c>
      <c r="Q16" s="109"/>
      <c r="R16" s="109">
        <v>100</v>
      </c>
      <c r="S16" s="109"/>
      <c r="T16" s="109">
        <v>200</v>
      </c>
      <c r="U16" s="109">
        <v>100</v>
      </c>
      <c r="V16" s="109"/>
      <c r="W16" s="109">
        <v>30</v>
      </c>
      <c r="X16" s="109">
        <v>80</v>
      </c>
      <c r="Y16" s="109"/>
      <c r="Z16" s="109">
        <f t="shared" si="0"/>
        <v>1270</v>
      </c>
      <c r="AA16" s="56">
        <v>48.59</v>
      </c>
      <c r="AB16" s="56">
        <v>67.757864276000006</v>
      </c>
      <c r="AC16" s="43" t="s">
        <v>66</v>
      </c>
      <c r="AD16" s="44">
        <v>64.900000000000006</v>
      </c>
      <c r="AE16" s="44" t="s">
        <v>84</v>
      </c>
      <c r="AF16" s="44">
        <v>73.5</v>
      </c>
      <c r="AG16" s="44" t="s">
        <v>86</v>
      </c>
      <c r="AH16" s="44">
        <v>70</v>
      </c>
      <c r="AI16" s="44" t="s">
        <v>47</v>
      </c>
      <c r="AJ16" s="44">
        <v>55</v>
      </c>
      <c r="AK16" s="57"/>
      <c r="AL16" s="57"/>
      <c r="AM16" s="57"/>
      <c r="AN16" s="57"/>
      <c r="AO16" s="58">
        <f t="shared" si="6"/>
        <v>48.59</v>
      </c>
      <c r="AP16" s="59">
        <f t="shared" si="1"/>
        <v>63.29</v>
      </c>
      <c r="AQ16" s="60">
        <f t="shared" si="2"/>
        <v>66.319999999999993</v>
      </c>
      <c r="AR16" s="61">
        <f t="shared" si="3"/>
        <v>0.1509927438707232</v>
      </c>
      <c r="AS16" s="2">
        <f t="shared" si="4"/>
        <v>63.29</v>
      </c>
      <c r="AT16" s="66">
        <f t="shared" si="5"/>
        <v>80378.3</v>
      </c>
      <c r="AU16" s="138"/>
    </row>
    <row r="17" spans="1:47" ht="94.5" x14ac:dyDescent="0.25">
      <c r="A17" s="123"/>
      <c r="B17" s="103">
        <v>14</v>
      </c>
      <c r="C17" s="34" t="s">
        <v>97</v>
      </c>
      <c r="D17" s="54" t="s">
        <v>55</v>
      </c>
      <c r="E17" s="27">
        <v>46779003</v>
      </c>
      <c r="F17" s="55" t="s">
        <v>38</v>
      </c>
      <c r="G17" s="28" t="s">
        <v>62</v>
      </c>
      <c r="H17" s="109"/>
      <c r="I17" s="109"/>
      <c r="J17" s="109"/>
      <c r="K17" s="109">
        <v>100</v>
      </c>
      <c r="L17" s="109"/>
      <c r="M17" s="109"/>
      <c r="N17" s="109">
        <v>240</v>
      </c>
      <c r="O17" s="109">
        <v>50</v>
      </c>
      <c r="P17" s="109">
        <v>150</v>
      </c>
      <c r="Q17" s="109"/>
      <c r="R17" s="109"/>
      <c r="S17" s="109"/>
      <c r="T17" s="109">
        <v>15</v>
      </c>
      <c r="U17" s="109">
        <v>50</v>
      </c>
      <c r="V17" s="109"/>
      <c r="W17" s="109"/>
      <c r="X17" s="109">
        <v>80</v>
      </c>
      <c r="Y17" s="109"/>
      <c r="Z17" s="109">
        <f t="shared" si="0"/>
        <v>685</v>
      </c>
      <c r="AA17" s="56">
        <v>40.75</v>
      </c>
      <c r="AB17" s="56">
        <v>104.3421628</v>
      </c>
      <c r="AC17" s="44" t="s">
        <v>84</v>
      </c>
      <c r="AD17" s="44">
        <v>73.5</v>
      </c>
      <c r="AE17" s="44" t="s">
        <v>86</v>
      </c>
      <c r="AF17" s="44">
        <v>70</v>
      </c>
      <c r="AG17" s="63"/>
      <c r="AH17" s="57"/>
      <c r="AI17" s="57"/>
      <c r="AJ17" s="57"/>
      <c r="AK17" s="57"/>
      <c r="AL17" s="57"/>
      <c r="AM17" s="57"/>
      <c r="AN17" s="57"/>
      <c r="AO17" s="58">
        <f t="shared" si="6"/>
        <v>40.75</v>
      </c>
      <c r="AP17" s="59">
        <f t="shared" si="1"/>
        <v>72.14</v>
      </c>
      <c r="AQ17" s="60">
        <f t="shared" si="2"/>
        <v>71.75</v>
      </c>
      <c r="AR17" s="61">
        <f t="shared" si="3"/>
        <v>0.36043591790252189</v>
      </c>
      <c r="AS17" s="2">
        <f t="shared" si="4"/>
        <v>71.75</v>
      </c>
      <c r="AT17" s="66">
        <f t="shared" si="5"/>
        <v>49148.75</v>
      </c>
      <c r="AU17" s="138"/>
    </row>
    <row r="18" spans="1:47" ht="94.5" x14ac:dyDescent="0.25">
      <c r="A18" s="123"/>
      <c r="B18" s="103">
        <v>15</v>
      </c>
      <c r="C18" s="34" t="s">
        <v>98</v>
      </c>
      <c r="D18" s="54" t="s">
        <v>55</v>
      </c>
      <c r="E18" s="27">
        <v>46779003</v>
      </c>
      <c r="F18" s="55" t="s">
        <v>38</v>
      </c>
      <c r="G18" s="28" t="s">
        <v>62</v>
      </c>
      <c r="H18" s="109"/>
      <c r="I18" s="109"/>
      <c r="J18" s="109"/>
      <c r="K18" s="109">
        <v>100</v>
      </c>
      <c r="L18" s="109"/>
      <c r="M18" s="109"/>
      <c r="N18" s="109">
        <v>40</v>
      </c>
      <c r="O18" s="109">
        <v>50</v>
      </c>
      <c r="P18" s="109"/>
      <c r="Q18" s="109"/>
      <c r="R18" s="109"/>
      <c r="S18" s="109"/>
      <c r="T18" s="109">
        <v>25</v>
      </c>
      <c r="U18" s="109">
        <v>50</v>
      </c>
      <c r="V18" s="109"/>
      <c r="W18" s="109"/>
      <c r="X18" s="109">
        <v>80</v>
      </c>
      <c r="Y18" s="109"/>
      <c r="Z18" s="109">
        <f t="shared" si="0"/>
        <v>345</v>
      </c>
      <c r="AA18" s="56">
        <v>55.48</v>
      </c>
      <c r="AB18" s="56">
        <v>103.2664704</v>
      </c>
      <c r="AC18" s="43" t="s">
        <v>67</v>
      </c>
      <c r="AD18" s="44">
        <v>60</v>
      </c>
      <c r="AE18" s="44" t="s">
        <v>84</v>
      </c>
      <c r="AF18" s="44">
        <v>73.5</v>
      </c>
      <c r="AG18" s="44" t="s">
        <v>86</v>
      </c>
      <c r="AH18" s="44">
        <v>70</v>
      </c>
      <c r="AI18" s="57"/>
      <c r="AJ18" s="57"/>
      <c r="AK18" s="57"/>
      <c r="AL18" s="57"/>
      <c r="AM18" s="57"/>
      <c r="AN18" s="57"/>
      <c r="AO18" s="58">
        <f t="shared" si="6"/>
        <v>55.48</v>
      </c>
      <c r="AP18" s="59">
        <f t="shared" si="1"/>
        <v>72.44</v>
      </c>
      <c r="AQ18" s="60">
        <f t="shared" si="2"/>
        <v>70</v>
      </c>
      <c r="AR18" s="61">
        <f t="shared" si="3"/>
        <v>0.25820225827004134</v>
      </c>
      <c r="AS18" s="2">
        <f t="shared" si="4"/>
        <v>70</v>
      </c>
      <c r="AT18" s="66">
        <f t="shared" si="5"/>
        <v>24150</v>
      </c>
      <c r="AU18" s="138"/>
    </row>
    <row r="19" spans="1:47" ht="173.25" x14ac:dyDescent="0.25">
      <c r="A19" s="123"/>
      <c r="B19" s="103">
        <v>16</v>
      </c>
      <c r="C19" s="34" t="s">
        <v>99</v>
      </c>
      <c r="D19" s="54" t="s">
        <v>55</v>
      </c>
      <c r="E19" s="27">
        <v>46779003</v>
      </c>
      <c r="F19" s="55" t="s">
        <v>38</v>
      </c>
      <c r="G19" s="28" t="s">
        <v>62</v>
      </c>
      <c r="H19" s="109"/>
      <c r="I19" s="109"/>
      <c r="J19" s="109">
        <v>300</v>
      </c>
      <c r="K19" s="109">
        <v>100</v>
      </c>
      <c r="L19" s="109"/>
      <c r="M19" s="109">
        <v>550</v>
      </c>
      <c r="N19" s="109">
        <v>298</v>
      </c>
      <c r="O19" s="109">
        <v>100</v>
      </c>
      <c r="P19" s="109">
        <v>400</v>
      </c>
      <c r="Q19" s="109"/>
      <c r="R19" s="109">
        <v>100</v>
      </c>
      <c r="S19" s="109">
        <v>150</v>
      </c>
      <c r="T19" s="109"/>
      <c r="U19" s="109">
        <v>50</v>
      </c>
      <c r="V19" s="109"/>
      <c r="W19" s="109"/>
      <c r="X19" s="109">
        <v>80</v>
      </c>
      <c r="Y19" s="109"/>
      <c r="Z19" s="109">
        <f t="shared" si="0"/>
        <v>2128</v>
      </c>
      <c r="AA19" s="56">
        <v>32.99</v>
      </c>
      <c r="AB19" s="56">
        <v>32.270772000000001</v>
      </c>
      <c r="AC19" s="43" t="s">
        <v>65</v>
      </c>
      <c r="AD19" s="44">
        <v>64.900000000000006</v>
      </c>
      <c r="AE19" s="44" t="s">
        <v>84</v>
      </c>
      <c r="AF19" s="44">
        <v>73.5</v>
      </c>
      <c r="AG19" s="44" t="s">
        <v>86</v>
      </c>
      <c r="AH19" s="44">
        <v>70</v>
      </c>
      <c r="AI19" s="44" t="s">
        <v>47</v>
      </c>
      <c r="AJ19" s="44">
        <v>50</v>
      </c>
      <c r="AK19" s="57"/>
      <c r="AL19" s="57"/>
      <c r="AM19" s="57"/>
      <c r="AN19" s="57"/>
      <c r="AO19" s="58">
        <f t="shared" si="6"/>
        <v>32.270772000000001</v>
      </c>
      <c r="AP19" s="59">
        <f t="shared" si="1"/>
        <v>53.94</v>
      </c>
      <c r="AQ19" s="60">
        <f t="shared" si="2"/>
        <v>57.45</v>
      </c>
      <c r="AR19" s="61">
        <f t="shared" si="3"/>
        <v>0.3402727677011797</v>
      </c>
      <c r="AS19" s="2">
        <f t="shared" si="4"/>
        <v>57.45</v>
      </c>
      <c r="AT19" s="66">
        <f t="shared" si="5"/>
        <v>122253.6</v>
      </c>
      <c r="AU19" s="138"/>
    </row>
    <row r="20" spans="1:47" ht="157.5" x14ac:dyDescent="0.25">
      <c r="A20" s="123"/>
      <c r="B20" s="103">
        <v>17</v>
      </c>
      <c r="C20" s="34" t="s">
        <v>100</v>
      </c>
      <c r="D20" s="54" t="s">
        <v>55</v>
      </c>
      <c r="E20" s="27">
        <v>46779003</v>
      </c>
      <c r="F20" s="55" t="s">
        <v>38</v>
      </c>
      <c r="G20" s="28" t="s">
        <v>62</v>
      </c>
      <c r="H20" s="109"/>
      <c r="I20" s="109"/>
      <c r="J20" s="109">
        <v>300</v>
      </c>
      <c r="K20" s="109">
        <v>100</v>
      </c>
      <c r="L20" s="109"/>
      <c r="M20" s="109"/>
      <c r="N20" s="109">
        <v>30</v>
      </c>
      <c r="O20" s="109">
        <v>50</v>
      </c>
      <c r="P20" s="109">
        <v>48</v>
      </c>
      <c r="Q20" s="109"/>
      <c r="R20" s="109">
        <v>10</v>
      </c>
      <c r="S20" s="109"/>
      <c r="T20" s="109">
        <v>20</v>
      </c>
      <c r="U20" s="109">
        <v>50</v>
      </c>
      <c r="V20" s="109"/>
      <c r="W20" s="109"/>
      <c r="X20" s="109">
        <v>80</v>
      </c>
      <c r="Y20" s="109"/>
      <c r="Z20" s="109">
        <f t="shared" si="0"/>
        <v>688</v>
      </c>
      <c r="AA20" s="56">
        <v>46.92</v>
      </c>
      <c r="AB20" s="56">
        <v>32.270772000000001</v>
      </c>
      <c r="AC20" s="43" t="s">
        <v>65</v>
      </c>
      <c r="AD20" s="44">
        <v>67.900000000000006</v>
      </c>
      <c r="AE20" s="44" t="s">
        <v>84</v>
      </c>
      <c r="AF20" s="44">
        <v>73.5</v>
      </c>
      <c r="AG20" s="44" t="s">
        <v>86</v>
      </c>
      <c r="AH20" s="44">
        <v>70</v>
      </c>
      <c r="AI20" s="44" t="s">
        <v>47</v>
      </c>
      <c r="AJ20" s="44">
        <v>50</v>
      </c>
      <c r="AK20" s="57"/>
      <c r="AL20" s="57"/>
      <c r="AM20" s="57"/>
      <c r="AN20" s="57"/>
      <c r="AO20" s="58">
        <f t="shared" si="6"/>
        <v>32.270772000000001</v>
      </c>
      <c r="AP20" s="59">
        <f t="shared" si="1"/>
        <v>56.76</v>
      </c>
      <c r="AQ20" s="60">
        <f t="shared" si="2"/>
        <v>58.95</v>
      </c>
      <c r="AR20" s="61">
        <f t="shared" si="3"/>
        <v>0.28643610916095075</v>
      </c>
      <c r="AS20" s="2">
        <f t="shared" si="4"/>
        <v>58.95</v>
      </c>
      <c r="AT20" s="66">
        <f t="shared" si="5"/>
        <v>40557.599999999999</v>
      </c>
      <c r="AU20" s="138"/>
    </row>
    <row r="21" spans="1:47" ht="90" customHeight="1" x14ac:dyDescent="0.25">
      <c r="A21" s="122">
        <v>7</v>
      </c>
      <c r="B21" s="102">
        <v>18</v>
      </c>
      <c r="C21" s="35" t="s">
        <v>88</v>
      </c>
      <c r="D21" s="20" t="s">
        <v>69</v>
      </c>
      <c r="E21" s="21">
        <v>73911091</v>
      </c>
      <c r="F21" s="22" t="s">
        <v>38</v>
      </c>
      <c r="G21" s="23" t="s">
        <v>70</v>
      </c>
      <c r="H21" s="99"/>
      <c r="I21" s="99"/>
      <c r="J21" s="99">
        <v>15</v>
      </c>
      <c r="K21" s="99">
        <v>20</v>
      </c>
      <c r="L21" s="99">
        <v>2</v>
      </c>
      <c r="M21" s="99"/>
      <c r="N21" s="99">
        <v>11</v>
      </c>
      <c r="O21" s="99">
        <v>5</v>
      </c>
      <c r="P21" s="99">
        <v>21</v>
      </c>
      <c r="Q21" s="99"/>
      <c r="R21" s="99">
        <v>6</v>
      </c>
      <c r="S21" s="99"/>
      <c r="T21" s="99">
        <v>12</v>
      </c>
      <c r="U21" s="99">
        <v>4</v>
      </c>
      <c r="V21" s="99"/>
      <c r="W21" s="99"/>
      <c r="X21" s="99"/>
      <c r="Y21" s="99">
        <v>5</v>
      </c>
      <c r="Z21" s="99">
        <f t="shared" si="0"/>
        <v>101</v>
      </c>
      <c r="AA21" s="11">
        <v>122.43</v>
      </c>
      <c r="AB21" s="11">
        <v>189.300348552</v>
      </c>
      <c r="AC21" s="41" t="s">
        <v>71</v>
      </c>
      <c r="AD21" s="39">
        <v>120</v>
      </c>
      <c r="AE21" s="39" t="s">
        <v>84</v>
      </c>
      <c r="AF21" s="39">
        <v>230</v>
      </c>
      <c r="AG21" s="39" t="s">
        <v>86</v>
      </c>
      <c r="AH21" s="39">
        <v>190</v>
      </c>
      <c r="AI21" s="12"/>
      <c r="AJ21" s="12"/>
      <c r="AK21" s="12"/>
      <c r="AL21" s="12"/>
      <c r="AM21" s="12"/>
      <c r="AN21" s="12"/>
      <c r="AO21" s="36">
        <f t="shared" si="6"/>
        <v>120</v>
      </c>
      <c r="AP21" s="24">
        <f t="shared" si="1"/>
        <v>170.34</v>
      </c>
      <c r="AQ21" s="25">
        <f t="shared" si="2"/>
        <v>189.3</v>
      </c>
      <c r="AR21" s="37">
        <f t="shared" si="3"/>
        <v>0.28053537626595171</v>
      </c>
      <c r="AS21" s="9">
        <f t="shared" si="4"/>
        <v>189.3</v>
      </c>
      <c r="AT21" s="26">
        <f t="shared" si="5"/>
        <v>19119.300000000003</v>
      </c>
      <c r="AU21" s="140">
        <f>SUM(AT21:AT28)</f>
        <v>89701.49</v>
      </c>
    </row>
    <row r="22" spans="1:47" ht="90.75" customHeight="1" x14ac:dyDescent="0.25">
      <c r="A22" s="122"/>
      <c r="B22" s="102">
        <v>19</v>
      </c>
      <c r="C22" s="35" t="s">
        <v>89</v>
      </c>
      <c r="D22" s="20" t="s">
        <v>69</v>
      </c>
      <c r="E22" s="21">
        <v>73911091</v>
      </c>
      <c r="F22" s="22" t="s">
        <v>38</v>
      </c>
      <c r="G22" s="23" t="s">
        <v>70</v>
      </c>
      <c r="H22" s="99">
        <v>12</v>
      </c>
      <c r="I22" s="99"/>
      <c r="J22" s="99">
        <v>15</v>
      </c>
      <c r="K22" s="99">
        <v>20</v>
      </c>
      <c r="L22" s="99">
        <v>6</v>
      </c>
      <c r="M22" s="99"/>
      <c r="N22" s="99">
        <v>10</v>
      </c>
      <c r="O22" s="99">
        <v>5</v>
      </c>
      <c r="P22" s="99">
        <v>20</v>
      </c>
      <c r="Q22" s="99"/>
      <c r="R22" s="99">
        <v>5</v>
      </c>
      <c r="S22" s="99">
        <v>6</v>
      </c>
      <c r="T22" s="99">
        <v>2</v>
      </c>
      <c r="U22" s="99">
        <v>4</v>
      </c>
      <c r="V22" s="99"/>
      <c r="W22" s="99"/>
      <c r="X22" s="99"/>
      <c r="Y22" s="99"/>
      <c r="Z22" s="99">
        <f t="shared" si="0"/>
        <v>105</v>
      </c>
      <c r="AA22" s="11">
        <v>189.4</v>
      </c>
      <c r="AB22" s="11">
        <v>225.07787777600001</v>
      </c>
      <c r="AC22" s="41" t="s">
        <v>67</v>
      </c>
      <c r="AD22" s="39">
        <v>150</v>
      </c>
      <c r="AE22" s="39" t="s">
        <v>84</v>
      </c>
      <c r="AF22" s="39">
        <v>270</v>
      </c>
      <c r="AG22" s="39" t="s">
        <v>86</v>
      </c>
      <c r="AH22" s="39">
        <v>230</v>
      </c>
      <c r="AI22" s="39" t="s">
        <v>47</v>
      </c>
      <c r="AJ22" s="39">
        <v>190</v>
      </c>
      <c r="AK22" s="12"/>
      <c r="AL22" s="12"/>
      <c r="AM22" s="12"/>
      <c r="AN22" s="12"/>
      <c r="AO22" s="36">
        <f t="shared" si="6"/>
        <v>150</v>
      </c>
      <c r="AP22" s="24">
        <f t="shared" si="1"/>
        <v>209.07</v>
      </c>
      <c r="AQ22" s="25">
        <f t="shared" si="2"/>
        <v>207.53</v>
      </c>
      <c r="AR22" s="37">
        <f t="shared" si="3"/>
        <v>0.19889617443210017</v>
      </c>
      <c r="AS22" s="9">
        <f t="shared" si="4"/>
        <v>209.07</v>
      </c>
      <c r="AT22" s="26">
        <f t="shared" si="5"/>
        <v>21952.35</v>
      </c>
      <c r="AU22" s="141"/>
    </row>
    <row r="23" spans="1:47" ht="68.25" customHeight="1" x14ac:dyDescent="0.25">
      <c r="A23" s="122"/>
      <c r="B23" s="102">
        <v>20</v>
      </c>
      <c r="C23" s="35" t="s">
        <v>72</v>
      </c>
      <c r="D23" s="20" t="s">
        <v>69</v>
      </c>
      <c r="E23" s="21">
        <v>73911001</v>
      </c>
      <c r="F23" s="22" t="s">
        <v>38</v>
      </c>
      <c r="G23" s="23" t="s">
        <v>70</v>
      </c>
      <c r="H23" s="99"/>
      <c r="I23" s="99"/>
      <c r="J23" s="99">
        <v>10</v>
      </c>
      <c r="K23" s="99"/>
      <c r="L23" s="99">
        <v>2</v>
      </c>
      <c r="M23" s="99"/>
      <c r="N23" s="99">
        <v>6</v>
      </c>
      <c r="O23" s="99">
        <v>5</v>
      </c>
      <c r="P23" s="99"/>
      <c r="Q23" s="99"/>
      <c r="R23" s="99">
        <v>5</v>
      </c>
      <c r="S23" s="99"/>
      <c r="T23" s="99"/>
      <c r="U23" s="99">
        <v>4</v>
      </c>
      <c r="V23" s="99"/>
      <c r="W23" s="99"/>
      <c r="X23" s="99"/>
      <c r="Y23" s="99"/>
      <c r="Z23" s="99">
        <f t="shared" si="0"/>
        <v>32</v>
      </c>
      <c r="AA23" s="11">
        <v>430.75</v>
      </c>
      <c r="AB23" s="11">
        <v>376.48158307599999</v>
      </c>
      <c r="AC23" s="41" t="s">
        <v>71</v>
      </c>
      <c r="AD23" s="39">
        <v>260</v>
      </c>
      <c r="AE23" s="39" t="s">
        <v>84</v>
      </c>
      <c r="AF23" s="39">
        <v>410</v>
      </c>
      <c r="AG23" s="39" t="s">
        <v>86</v>
      </c>
      <c r="AH23" s="39">
        <v>360</v>
      </c>
      <c r="AI23" s="39" t="s">
        <v>47</v>
      </c>
      <c r="AJ23" s="39">
        <v>280</v>
      </c>
      <c r="AK23" s="12"/>
      <c r="AL23" s="12"/>
      <c r="AM23" s="12"/>
      <c r="AN23" s="12"/>
      <c r="AO23" s="36">
        <f t="shared" si="6"/>
        <v>260</v>
      </c>
      <c r="AP23" s="24">
        <f t="shared" si="1"/>
        <v>352.87</v>
      </c>
      <c r="AQ23" s="25">
        <f t="shared" si="2"/>
        <v>368.24</v>
      </c>
      <c r="AR23" s="37">
        <f t="shared" si="3"/>
        <v>0.19581477609818332</v>
      </c>
      <c r="AS23" s="9">
        <f t="shared" si="4"/>
        <v>352.87</v>
      </c>
      <c r="AT23" s="26">
        <f t="shared" si="5"/>
        <v>11291.84</v>
      </c>
      <c r="AU23" s="141"/>
    </row>
    <row r="24" spans="1:47" ht="82.5" customHeight="1" x14ac:dyDescent="0.25">
      <c r="A24" s="122"/>
      <c r="B24" s="102">
        <v>21</v>
      </c>
      <c r="C24" s="35" t="s">
        <v>73</v>
      </c>
      <c r="D24" s="20" t="s">
        <v>69</v>
      </c>
      <c r="E24" s="21">
        <v>73911004</v>
      </c>
      <c r="F24" s="22" t="s">
        <v>38</v>
      </c>
      <c r="G24" s="23" t="s">
        <v>70</v>
      </c>
      <c r="H24" s="99"/>
      <c r="I24" s="99"/>
      <c r="J24" s="99">
        <v>10</v>
      </c>
      <c r="K24" s="99"/>
      <c r="L24" s="99">
        <v>2</v>
      </c>
      <c r="M24" s="99"/>
      <c r="N24" s="99">
        <v>3</v>
      </c>
      <c r="O24" s="99">
        <v>5</v>
      </c>
      <c r="P24" s="99"/>
      <c r="Q24" s="99"/>
      <c r="R24" s="99">
        <v>5</v>
      </c>
      <c r="S24" s="99">
        <v>12</v>
      </c>
      <c r="T24" s="99">
        <v>1</v>
      </c>
      <c r="U24" s="99">
        <v>4</v>
      </c>
      <c r="V24" s="99"/>
      <c r="W24" s="99"/>
      <c r="X24" s="99"/>
      <c r="Y24" s="99"/>
      <c r="Z24" s="99">
        <f t="shared" si="0"/>
        <v>42</v>
      </c>
      <c r="AA24" s="11">
        <v>192.75</v>
      </c>
      <c r="AB24" s="11">
        <v>231.26310907600001</v>
      </c>
      <c r="AC24" s="41" t="s">
        <v>74</v>
      </c>
      <c r="AD24" s="39">
        <v>170</v>
      </c>
      <c r="AE24" s="39" t="s">
        <v>84</v>
      </c>
      <c r="AF24" s="39">
        <v>270</v>
      </c>
      <c r="AG24" s="39" t="s">
        <v>86</v>
      </c>
      <c r="AH24" s="39">
        <v>230</v>
      </c>
      <c r="AI24" s="39" t="s">
        <v>47</v>
      </c>
      <c r="AJ24" s="39">
        <v>280</v>
      </c>
      <c r="AK24" s="12"/>
      <c r="AL24" s="12"/>
      <c r="AM24" s="12"/>
      <c r="AN24" s="12"/>
      <c r="AO24" s="36">
        <f t="shared" si="6"/>
        <v>170</v>
      </c>
      <c r="AP24" s="24">
        <f t="shared" si="1"/>
        <v>229</v>
      </c>
      <c r="AQ24" s="25">
        <f t="shared" si="2"/>
        <v>230.63</v>
      </c>
      <c r="AR24" s="37">
        <f t="shared" si="3"/>
        <v>0.18612059452540625</v>
      </c>
      <c r="AS24" s="9">
        <f t="shared" si="4"/>
        <v>229</v>
      </c>
      <c r="AT24" s="26">
        <f t="shared" si="5"/>
        <v>9618</v>
      </c>
      <c r="AU24" s="141"/>
    </row>
    <row r="25" spans="1:47" ht="77.25" customHeight="1" x14ac:dyDescent="0.25">
      <c r="A25" s="122"/>
      <c r="B25" s="102">
        <v>22</v>
      </c>
      <c r="C25" s="35" t="s">
        <v>101</v>
      </c>
      <c r="D25" s="20" t="s">
        <v>69</v>
      </c>
      <c r="E25" s="21">
        <v>73911004</v>
      </c>
      <c r="F25" s="22" t="s">
        <v>38</v>
      </c>
      <c r="G25" s="23" t="s">
        <v>70</v>
      </c>
      <c r="H25" s="99"/>
      <c r="I25" s="99"/>
      <c r="J25" s="99">
        <v>10</v>
      </c>
      <c r="K25" s="99"/>
      <c r="L25" s="99">
        <v>2</v>
      </c>
      <c r="M25" s="99"/>
      <c r="N25" s="99">
        <v>3</v>
      </c>
      <c r="O25" s="99">
        <v>5</v>
      </c>
      <c r="P25" s="99">
        <v>2</v>
      </c>
      <c r="Q25" s="99"/>
      <c r="R25" s="99">
        <v>5</v>
      </c>
      <c r="S25" s="99">
        <v>9</v>
      </c>
      <c r="T25" s="99">
        <v>0</v>
      </c>
      <c r="U25" s="99">
        <v>4</v>
      </c>
      <c r="V25" s="99"/>
      <c r="W25" s="99"/>
      <c r="X25" s="99"/>
      <c r="Y25" s="99"/>
      <c r="Z25" s="99">
        <f t="shared" si="0"/>
        <v>40</v>
      </c>
      <c r="AA25" s="11">
        <v>176.12</v>
      </c>
      <c r="AB25" s="11">
        <v>188.23541307599999</v>
      </c>
      <c r="AC25" s="41" t="s">
        <v>71</v>
      </c>
      <c r="AD25" s="39">
        <v>160</v>
      </c>
      <c r="AE25" s="39" t="s">
        <v>84</v>
      </c>
      <c r="AF25" s="39">
        <v>210</v>
      </c>
      <c r="AG25" s="39" t="s">
        <v>86</v>
      </c>
      <c r="AH25" s="39">
        <v>150</v>
      </c>
      <c r="AI25" s="12"/>
      <c r="AJ25" s="12"/>
      <c r="AK25" s="12"/>
      <c r="AL25" s="12"/>
      <c r="AM25" s="12"/>
      <c r="AN25" s="12"/>
      <c r="AO25" s="36">
        <f t="shared" si="6"/>
        <v>150</v>
      </c>
      <c r="AP25" s="24">
        <f t="shared" si="1"/>
        <v>176.87</v>
      </c>
      <c r="AQ25" s="25">
        <f t="shared" si="2"/>
        <v>176.12</v>
      </c>
      <c r="AR25" s="37">
        <f t="shared" si="3"/>
        <v>0.13361263934360973</v>
      </c>
      <c r="AS25" s="9">
        <f t="shared" si="4"/>
        <v>176.87</v>
      </c>
      <c r="AT25" s="26">
        <f t="shared" si="5"/>
        <v>7074.8</v>
      </c>
      <c r="AU25" s="141"/>
    </row>
    <row r="26" spans="1:47" ht="58.5" customHeight="1" x14ac:dyDescent="0.25">
      <c r="A26" s="122"/>
      <c r="B26" s="102">
        <v>23</v>
      </c>
      <c r="C26" s="35" t="s">
        <v>75</v>
      </c>
      <c r="D26" s="20" t="s">
        <v>69</v>
      </c>
      <c r="E26" s="21">
        <v>73911012</v>
      </c>
      <c r="F26" s="22" t="s">
        <v>38</v>
      </c>
      <c r="G26" s="23" t="s">
        <v>70</v>
      </c>
      <c r="H26" s="99"/>
      <c r="I26" s="99"/>
      <c r="J26" s="99">
        <v>10</v>
      </c>
      <c r="K26" s="99"/>
      <c r="L26" s="99">
        <v>2</v>
      </c>
      <c r="M26" s="99"/>
      <c r="N26" s="99">
        <v>4</v>
      </c>
      <c r="O26" s="99">
        <v>5</v>
      </c>
      <c r="P26" s="99"/>
      <c r="Q26" s="99"/>
      <c r="R26" s="99">
        <v>5</v>
      </c>
      <c r="S26" s="99">
        <v>9</v>
      </c>
      <c r="T26" s="99">
        <v>1</v>
      </c>
      <c r="U26" s="99">
        <v>4</v>
      </c>
      <c r="V26" s="99"/>
      <c r="W26" s="99"/>
      <c r="X26" s="99"/>
      <c r="Y26" s="99"/>
      <c r="Z26" s="99">
        <f t="shared" si="0"/>
        <v>40</v>
      </c>
      <c r="AA26" s="11">
        <v>280.25</v>
      </c>
      <c r="AB26" s="11">
        <v>283.98279359999998</v>
      </c>
      <c r="AC26" s="41" t="s">
        <v>71</v>
      </c>
      <c r="AD26" s="39">
        <v>210</v>
      </c>
      <c r="AE26" s="39" t="s">
        <v>84</v>
      </c>
      <c r="AF26" s="39">
        <v>400</v>
      </c>
      <c r="AG26" s="39" t="s">
        <v>86</v>
      </c>
      <c r="AH26" s="39">
        <v>350</v>
      </c>
      <c r="AI26" s="39" t="s">
        <v>47</v>
      </c>
      <c r="AJ26" s="39">
        <v>280</v>
      </c>
      <c r="AK26" s="12"/>
      <c r="AL26" s="12"/>
      <c r="AM26" s="12"/>
      <c r="AN26" s="12"/>
      <c r="AO26" s="36">
        <f t="shared" si="6"/>
        <v>210</v>
      </c>
      <c r="AP26" s="24">
        <f t="shared" si="1"/>
        <v>300.7</v>
      </c>
      <c r="AQ26" s="25">
        <f t="shared" si="2"/>
        <v>282.11</v>
      </c>
      <c r="AR26" s="37">
        <f t="shared" si="3"/>
        <v>0.21879565815571961</v>
      </c>
      <c r="AS26" s="9">
        <f t="shared" si="4"/>
        <v>300.7</v>
      </c>
      <c r="AT26" s="26">
        <f t="shared" si="5"/>
        <v>12028</v>
      </c>
      <c r="AU26" s="141"/>
    </row>
    <row r="27" spans="1:47" ht="82.5" customHeight="1" x14ac:dyDescent="0.25">
      <c r="A27" s="122"/>
      <c r="B27" s="102">
        <v>24</v>
      </c>
      <c r="C27" s="35" t="s">
        <v>102</v>
      </c>
      <c r="D27" s="20" t="s">
        <v>69</v>
      </c>
      <c r="E27" s="21">
        <v>73911012</v>
      </c>
      <c r="F27" s="22" t="s">
        <v>38</v>
      </c>
      <c r="G27" s="23" t="s">
        <v>70</v>
      </c>
      <c r="H27" s="99"/>
      <c r="I27" s="99"/>
      <c r="J27" s="99">
        <v>10</v>
      </c>
      <c r="K27" s="99"/>
      <c r="L27" s="99">
        <v>2</v>
      </c>
      <c r="M27" s="99"/>
      <c r="N27" s="99">
        <v>0</v>
      </c>
      <c r="O27" s="99">
        <v>5</v>
      </c>
      <c r="P27" s="99"/>
      <c r="Q27" s="99"/>
      <c r="R27" s="99">
        <v>5</v>
      </c>
      <c r="S27" s="99"/>
      <c r="T27" s="99"/>
      <c r="U27" s="99">
        <v>4</v>
      </c>
      <c r="V27" s="99"/>
      <c r="W27" s="99"/>
      <c r="X27" s="99"/>
      <c r="Y27" s="99"/>
      <c r="Z27" s="99">
        <f t="shared" si="0"/>
        <v>26</v>
      </c>
      <c r="AA27" s="11">
        <v>197.49</v>
      </c>
      <c r="AB27" s="11">
        <v>203.30586360000001</v>
      </c>
      <c r="AC27" s="41" t="s">
        <v>71</v>
      </c>
      <c r="AD27" s="39">
        <v>185</v>
      </c>
      <c r="AE27" s="39" t="s">
        <v>84</v>
      </c>
      <c r="AF27" s="39">
        <v>360</v>
      </c>
      <c r="AG27" s="39" t="s">
        <v>86</v>
      </c>
      <c r="AH27" s="39">
        <v>250</v>
      </c>
      <c r="AI27" s="39" t="s">
        <v>47</v>
      </c>
      <c r="AJ27" s="39">
        <v>280</v>
      </c>
      <c r="AK27" s="12"/>
      <c r="AL27" s="12"/>
      <c r="AM27" s="12"/>
      <c r="AN27" s="12"/>
      <c r="AO27" s="36">
        <f t="shared" si="6"/>
        <v>185</v>
      </c>
      <c r="AP27" s="24">
        <f t="shared" si="1"/>
        <v>245.96</v>
      </c>
      <c r="AQ27" s="25">
        <f t="shared" si="2"/>
        <v>226.65</v>
      </c>
      <c r="AR27" s="37">
        <f t="shared" si="3"/>
        <v>0.27007970422855382</v>
      </c>
      <c r="AS27" s="9">
        <f t="shared" si="4"/>
        <v>226.65</v>
      </c>
      <c r="AT27" s="26">
        <f t="shared" si="5"/>
        <v>5892.9000000000005</v>
      </c>
      <c r="AU27" s="141"/>
    </row>
    <row r="28" spans="1:47" ht="82.5" customHeight="1" x14ac:dyDescent="0.25">
      <c r="A28" s="122"/>
      <c r="B28" s="102">
        <v>25</v>
      </c>
      <c r="C28" s="35" t="s">
        <v>103</v>
      </c>
      <c r="D28" s="20" t="s">
        <v>69</v>
      </c>
      <c r="E28" s="21">
        <v>73911091</v>
      </c>
      <c r="F28" s="22" t="s">
        <v>38</v>
      </c>
      <c r="G28" s="23" t="s">
        <v>70</v>
      </c>
      <c r="H28" s="99"/>
      <c r="I28" s="99"/>
      <c r="J28" s="99"/>
      <c r="K28" s="99"/>
      <c r="L28" s="99"/>
      <c r="M28" s="99"/>
      <c r="N28" s="99"/>
      <c r="O28" s="99"/>
      <c r="P28" s="99"/>
      <c r="Q28" s="99"/>
      <c r="R28" s="99"/>
      <c r="S28" s="99">
        <v>1</v>
      </c>
      <c r="T28" s="99"/>
      <c r="U28" s="99"/>
      <c r="V28" s="99"/>
      <c r="W28" s="99"/>
      <c r="X28" s="99"/>
      <c r="Y28" s="99"/>
      <c r="Z28" s="99">
        <f t="shared" si="0"/>
        <v>1</v>
      </c>
      <c r="AA28" s="11">
        <v>2275</v>
      </c>
      <c r="AB28" s="11"/>
      <c r="AC28" s="64" t="s">
        <v>76</v>
      </c>
      <c r="AD28" s="65">
        <v>2290.83</v>
      </c>
      <c r="AE28" s="65" t="s">
        <v>84</v>
      </c>
      <c r="AF28" s="65">
        <v>2990</v>
      </c>
      <c r="AG28" s="65" t="s">
        <v>86</v>
      </c>
      <c r="AH28" s="65">
        <v>3200</v>
      </c>
      <c r="AI28" s="64" t="s">
        <v>77</v>
      </c>
      <c r="AJ28" s="65">
        <v>3600</v>
      </c>
      <c r="AK28" s="64" t="s">
        <v>78</v>
      </c>
      <c r="AL28" s="65">
        <v>1990</v>
      </c>
      <c r="AM28" s="14"/>
      <c r="AN28" s="12"/>
      <c r="AO28" s="36">
        <f t="shared" si="6"/>
        <v>1990</v>
      </c>
      <c r="AP28" s="24">
        <f t="shared" si="1"/>
        <v>2724.3</v>
      </c>
      <c r="AQ28" s="25">
        <f t="shared" si="2"/>
        <v>2640.41</v>
      </c>
      <c r="AR28" s="37">
        <f t="shared" si="3"/>
        <v>0.2317289565383033</v>
      </c>
      <c r="AS28" s="9">
        <f t="shared" si="4"/>
        <v>2724.3</v>
      </c>
      <c r="AT28" s="26">
        <f t="shared" si="5"/>
        <v>2724.3</v>
      </c>
      <c r="AU28" s="142"/>
    </row>
    <row r="29" spans="1:47" ht="75" customHeight="1" x14ac:dyDescent="0.25">
      <c r="A29" s="123">
        <v>8</v>
      </c>
      <c r="B29" s="103">
        <v>26</v>
      </c>
      <c r="C29" s="34" t="s">
        <v>68</v>
      </c>
      <c r="D29" s="54" t="s">
        <v>55</v>
      </c>
      <c r="E29" s="27">
        <v>46779003</v>
      </c>
      <c r="F29" s="55" t="s">
        <v>38</v>
      </c>
      <c r="G29" s="28" t="s">
        <v>62</v>
      </c>
      <c r="H29" s="109"/>
      <c r="I29" s="109"/>
      <c r="J29" s="109">
        <v>10</v>
      </c>
      <c r="K29" s="109">
        <v>100</v>
      </c>
      <c r="L29" s="109"/>
      <c r="M29" s="109"/>
      <c r="N29" s="109"/>
      <c r="O29" s="109">
        <v>50</v>
      </c>
      <c r="P29" s="109"/>
      <c r="Q29" s="109"/>
      <c r="R29" s="109">
        <v>10</v>
      </c>
      <c r="S29" s="109"/>
      <c r="T29" s="109">
        <v>40</v>
      </c>
      <c r="U29" s="109">
        <v>50</v>
      </c>
      <c r="V29" s="109"/>
      <c r="W29" s="109"/>
      <c r="X29" s="109">
        <v>80</v>
      </c>
      <c r="Y29" s="109"/>
      <c r="Z29" s="109">
        <f t="shared" si="0"/>
        <v>340</v>
      </c>
      <c r="AA29" s="56">
        <v>26.88</v>
      </c>
      <c r="AB29" s="56">
        <v>60.238774399999997</v>
      </c>
      <c r="AC29" s="43" t="s">
        <v>59</v>
      </c>
      <c r="AD29" s="44">
        <v>63</v>
      </c>
      <c r="AE29" s="44" t="s">
        <v>84</v>
      </c>
      <c r="AF29" s="44">
        <v>70</v>
      </c>
      <c r="AG29" s="44" t="s">
        <v>86</v>
      </c>
      <c r="AH29" s="44">
        <v>55</v>
      </c>
      <c r="AI29" s="44" t="s">
        <v>47</v>
      </c>
      <c r="AJ29" s="44">
        <v>70</v>
      </c>
      <c r="AK29" s="57"/>
      <c r="AL29" s="57"/>
      <c r="AM29" s="57"/>
      <c r="AN29" s="57"/>
      <c r="AO29" s="58">
        <f t="shared" si="6"/>
        <v>26.88</v>
      </c>
      <c r="AP29" s="59">
        <f t="shared" si="1"/>
        <v>57.51</v>
      </c>
      <c r="AQ29" s="60">
        <f t="shared" si="2"/>
        <v>61.61</v>
      </c>
      <c r="AR29" s="61">
        <f t="shared" si="3"/>
        <v>0.27969114552988489</v>
      </c>
      <c r="AS29" s="2">
        <f>ROUNDDOWN(IF(AR29&lt;=25%,AP29,AQ29),2)</f>
        <v>61.61</v>
      </c>
      <c r="AT29" s="62">
        <f t="shared" si="5"/>
        <v>20947.400000000001</v>
      </c>
      <c r="AU29" s="114">
        <f>SUM(AT29:AT30)</f>
        <v>69326.149999999994</v>
      </c>
    </row>
    <row r="30" spans="1:47" ht="252" x14ac:dyDescent="0.25">
      <c r="A30" s="124"/>
      <c r="B30" s="103">
        <v>27</v>
      </c>
      <c r="C30" s="67" t="s">
        <v>104</v>
      </c>
      <c r="D30" s="68" t="s">
        <v>79</v>
      </c>
      <c r="E30" s="69">
        <v>27103012</v>
      </c>
      <c r="F30" s="70" t="s">
        <v>80</v>
      </c>
      <c r="G30" s="70" t="s">
        <v>56</v>
      </c>
      <c r="H30" s="110">
        <v>20</v>
      </c>
      <c r="I30" s="110"/>
      <c r="J30" s="110"/>
      <c r="K30" s="110">
        <v>15</v>
      </c>
      <c r="L30" s="110"/>
      <c r="M30" s="110"/>
      <c r="N30" s="110"/>
      <c r="O30" s="110"/>
      <c r="P30" s="110"/>
      <c r="Q30" s="110"/>
      <c r="R30" s="110"/>
      <c r="S30" s="110"/>
      <c r="T30" s="110"/>
      <c r="U30" s="110">
        <v>30</v>
      </c>
      <c r="V30" s="110"/>
      <c r="W30" s="110"/>
      <c r="X30" s="110">
        <v>30</v>
      </c>
      <c r="Y30" s="110"/>
      <c r="Z30" s="110">
        <f t="shared" si="0"/>
        <v>95</v>
      </c>
      <c r="AA30" s="71"/>
      <c r="AB30" s="71"/>
      <c r="AC30" s="72" t="s">
        <v>81</v>
      </c>
      <c r="AD30" s="73">
        <v>530</v>
      </c>
      <c r="AE30" s="73" t="s">
        <v>84</v>
      </c>
      <c r="AF30" s="73">
        <v>550</v>
      </c>
      <c r="AG30" s="73" t="s">
        <v>86</v>
      </c>
      <c r="AH30" s="73">
        <v>490</v>
      </c>
      <c r="AI30" s="72" t="s">
        <v>82</v>
      </c>
      <c r="AJ30" s="73">
        <v>467</v>
      </c>
      <c r="AK30" s="74"/>
      <c r="AL30" s="74"/>
      <c r="AM30" s="75"/>
      <c r="AN30" s="74"/>
      <c r="AO30" s="76">
        <f t="shared" si="6"/>
        <v>467</v>
      </c>
      <c r="AP30" s="77">
        <f t="shared" si="1"/>
        <v>509.25</v>
      </c>
      <c r="AQ30" s="78">
        <f t="shared" si="2"/>
        <v>510</v>
      </c>
      <c r="AR30" s="79">
        <f t="shared" si="3"/>
        <v>7.3881666453106981E-2</v>
      </c>
      <c r="AS30" s="80">
        <f t="shared" si="4"/>
        <v>509.25</v>
      </c>
      <c r="AT30" s="81">
        <f t="shared" si="5"/>
        <v>48378.75</v>
      </c>
      <c r="AU30" s="115"/>
    </row>
    <row r="31" spans="1:47" x14ac:dyDescent="0.25">
      <c r="A31" s="101"/>
      <c r="B31" s="101"/>
      <c r="C31" s="97"/>
      <c r="D31" s="98"/>
      <c r="E31" s="97"/>
      <c r="F31" s="97"/>
      <c r="G31" s="97"/>
      <c r="H31" s="99"/>
      <c r="I31" s="99"/>
      <c r="J31" s="99"/>
      <c r="K31" s="99"/>
      <c r="L31" s="99"/>
      <c r="M31" s="99"/>
      <c r="N31" s="99"/>
      <c r="O31" s="99"/>
      <c r="P31" s="99"/>
      <c r="Q31" s="99"/>
      <c r="R31" s="99"/>
      <c r="S31" s="99"/>
      <c r="T31" s="99"/>
      <c r="U31" s="99"/>
      <c r="V31" s="99"/>
      <c r="W31" s="99"/>
      <c r="X31" s="99"/>
      <c r="Y31" s="99"/>
      <c r="Z31" s="99"/>
      <c r="AA31" s="11"/>
      <c r="AB31" s="11"/>
      <c r="AC31" s="100"/>
      <c r="AD31" s="100"/>
      <c r="AE31" s="100"/>
      <c r="AF31" s="100"/>
      <c r="AG31" s="100"/>
      <c r="AH31" s="100"/>
      <c r="AI31" s="100"/>
      <c r="AJ31" s="100"/>
      <c r="AK31" s="100"/>
      <c r="AL31" s="100"/>
      <c r="AM31" s="100"/>
      <c r="AN31" s="100"/>
      <c r="AO31" s="36"/>
      <c r="AP31" s="24"/>
      <c r="AQ31" s="25"/>
      <c r="AR31" s="37"/>
      <c r="AS31" s="37"/>
      <c r="AT31" s="113" t="s">
        <v>83</v>
      </c>
      <c r="AU31" s="112">
        <f>SUM(AU4:AU30)</f>
        <v>1427754.8399999999</v>
      </c>
    </row>
    <row r="32" spans="1:47" x14ac:dyDescent="0.3">
      <c r="A32" s="104"/>
      <c r="B32" s="104"/>
      <c r="C32" s="82"/>
      <c r="D32" s="82"/>
      <c r="E32" s="82"/>
      <c r="F32" s="82"/>
      <c r="G32" s="82"/>
      <c r="H32" s="82"/>
      <c r="I32" s="82"/>
      <c r="J32" s="82"/>
      <c r="K32" s="82"/>
      <c r="L32" s="82"/>
      <c r="M32" s="82"/>
      <c r="N32" s="82"/>
      <c r="O32" s="82"/>
      <c r="P32" s="82"/>
      <c r="Q32" s="82"/>
      <c r="R32" s="82"/>
      <c r="S32" s="82"/>
      <c r="T32" s="82"/>
      <c r="U32" s="82"/>
      <c r="V32" s="82"/>
      <c r="W32" s="82"/>
      <c r="X32" s="82"/>
      <c r="Y32" s="82"/>
      <c r="Z32" s="82"/>
      <c r="AA32" s="83"/>
      <c r="AB32" s="83"/>
      <c r="AC32" s="83"/>
      <c r="AD32" s="83"/>
      <c r="AE32" s="83"/>
      <c r="AF32" s="83"/>
      <c r="AG32" s="83"/>
      <c r="AH32" s="83"/>
      <c r="AI32" s="83"/>
      <c r="AJ32" s="83"/>
      <c r="AK32" s="83"/>
      <c r="AL32" s="83"/>
      <c r="AM32" s="84"/>
      <c r="AN32" s="85"/>
      <c r="AO32" s="85"/>
      <c r="AP32" s="86"/>
      <c r="AQ32" s="87"/>
      <c r="AR32" s="88"/>
      <c r="AS32" s="88"/>
      <c r="AT32" s="89"/>
      <c r="AU32" s="90"/>
    </row>
    <row r="33" spans="1:47" x14ac:dyDescent="0.3">
      <c r="A33" s="104"/>
      <c r="B33" s="104"/>
      <c r="C33" s="82"/>
      <c r="D33" s="82"/>
      <c r="E33" s="82"/>
      <c r="F33" s="82"/>
      <c r="G33" s="82"/>
      <c r="H33" s="91"/>
      <c r="I33" s="91"/>
      <c r="J33" s="91"/>
      <c r="K33" s="91"/>
      <c r="L33" s="91"/>
      <c r="M33" s="91"/>
      <c r="N33" s="91"/>
      <c r="O33" s="91"/>
      <c r="P33" s="91"/>
      <c r="Q33" s="91"/>
      <c r="R33" s="91"/>
      <c r="S33" s="91"/>
      <c r="T33" s="91"/>
      <c r="U33" s="91"/>
      <c r="V33" s="91"/>
      <c r="W33" s="91"/>
      <c r="X33" s="91"/>
      <c r="Y33" s="91"/>
      <c r="Z33" s="82"/>
      <c r="AA33" s="83"/>
      <c r="AB33" s="83"/>
      <c r="AC33" s="83"/>
      <c r="AD33" s="83"/>
      <c r="AE33" s="83"/>
      <c r="AF33" s="83"/>
      <c r="AG33" s="83"/>
      <c r="AH33" s="83"/>
      <c r="AI33" s="83"/>
      <c r="AJ33" s="83"/>
      <c r="AK33" s="83"/>
      <c r="AL33" s="83"/>
      <c r="AM33" s="84"/>
      <c r="AN33" s="83"/>
      <c r="AO33" s="83"/>
      <c r="AP33" s="86"/>
      <c r="AQ33" s="92"/>
      <c r="AR33" s="89"/>
      <c r="AS33" s="89"/>
      <c r="AT33" s="93"/>
      <c r="AU33" s="90"/>
    </row>
    <row r="34" spans="1:47" x14ac:dyDescent="0.3">
      <c r="A34" s="104"/>
      <c r="B34" s="104"/>
      <c r="C34" s="82"/>
      <c r="D34" s="82"/>
      <c r="E34" s="82"/>
      <c r="F34" s="82"/>
      <c r="G34" s="82"/>
      <c r="H34" s="82"/>
      <c r="I34" s="82"/>
      <c r="J34" s="82"/>
      <c r="K34" s="82"/>
      <c r="L34" s="82"/>
      <c r="M34" s="82"/>
      <c r="N34" s="82"/>
      <c r="O34" s="82"/>
      <c r="P34" s="82"/>
      <c r="Q34" s="82"/>
      <c r="R34" s="82"/>
      <c r="S34" s="82"/>
      <c r="T34" s="82"/>
      <c r="U34" s="82"/>
      <c r="V34" s="82"/>
      <c r="W34" s="82"/>
      <c r="X34" s="82"/>
      <c r="Y34" s="82"/>
      <c r="Z34" s="82"/>
      <c r="AA34" s="83"/>
      <c r="AB34" s="83"/>
      <c r="AC34" s="83"/>
      <c r="AD34" s="83"/>
      <c r="AE34" s="83"/>
      <c r="AF34" s="83"/>
      <c r="AG34" s="83"/>
      <c r="AH34" s="83"/>
      <c r="AI34" s="83"/>
      <c r="AJ34" s="83"/>
      <c r="AK34" s="83"/>
      <c r="AL34" s="83"/>
      <c r="AM34" s="84"/>
      <c r="AN34" s="83"/>
      <c r="AO34" s="83"/>
      <c r="AP34" s="86"/>
      <c r="AQ34" s="92"/>
      <c r="AR34" s="89"/>
      <c r="AS34" s="89"/>
      <c r="AT34" s="89"/>
      <c r="AU34" s="90"/>
    </row>
    <row r="35" spans="1:47" ht="15" customHeight="1" x14ac:dyDescent="0.3">
      <c r="A35" s="104"/>
      <c r="B35" s="105"/>
      <c r="C35" s="85"/>
      <c r="D35" s="85"/>
      <c r="E35" s="85"/>
      <c r="F35" s="85"/>
      <c r="G35" s="85"/>
      <c r="H35" s="94"/>
      <c r="I35" s="94"/>
      <c r="J35" s="94"/>
      <c r="K35" s="94"/>
      <c r="L35" s="94"/>
      <c r="M35" s="94"/>
      <c r="N35" s="94"/>
      <c r="O35" s="94"/>
      <c r="P35" s="94"/>
      <c r="Q35" s="94"/>
      <c r="R35" s="94"/>
      <c r="S35" s="94"/>
      <c r="T35" s="94"/>
      <c r="U35" s="94"/>
      <c r="V35" s="94"/>
      <c r="W35" s="94"/>
      <c r="X35" s="94"/>
      <c r="Y35" s="94"/>
      <c r="Z35" s="85"/>
      <c r="AA35" s="89"/>
      <c r="AB35" s="89"/>
      <c r="AC35" s="89"/>
      <c r="AD35" s="89"/>
      <c r="AE35" s="89"/>
      <c r="AF35" s="89"/>
      <c r="AG35" s="89"/>
      <c r="AH35" s="89"/>
      <c r="AI35" s="89"/>
      <c r="AJ35" s="89"/>
      <c r="AK35" s="89"/>
      <c r="AL35" s="89"/>
      <c r="AM35" s="89"/>
      <c r="AN35" s="89"/>
      <c r="AO35" s="89"/>
      <c r="AP35" s="95"/>
      <c r="AQ35" s="96"/>
      <c r="AR35" s="89"/>
      <c r="AS35" s="89"/>
      <c r="AT35" s="93"/>
      <c r="AU35" s="90"/>
    </row>
  </sheetData>
  <mergeCells count="46">
    <mergeCell ref="AU4:AU7"/>
    <mergeCell ref="AU8:AU9"/>
    <mergeCell ref="AU13:AU20"/>
    <mergeCell ref="AU21:AU28"/>
    <mergeCell ref="AT2:AT3"/>
    <mergeCell ref="AU2:AU3"/>
    <mergeCell ref="AQ2:AQ3"/>
    <mergeCell ref="AR2:AR3"/>
    <mergeCell ref="AS2:AS3"/>
    <mergeCell ref="AI2:AJ2"/>
    <mergeCell ref="AK2:AL2"/>
    <mergeCell ref="AE2:AF2"/>
    <mergeCell ref="AG2:AH2"/>
    <mergeCell ref="AM2:AN2"/>
    <mergeCell ref="AO2:AO3"/>
    <mergeCell ref="AP2:AP3"/>
    <mergeCell ref="A29:A30"/>
    <mergeCell ref="B2:B3"/>
    <mergeCell ref="C2:C3"/>
    <mergeCell ref="Z2:Z3"/>
    <mergeCell ref="AC2:AD2"/>
    <mergeCell ref="H2:H3"/>
    <mergeCell ref="J2:J3"/>
    <mergeCell ref="K2:K3"/>
    <mergeCell ref="L2:L3"/>
    <mergeCell ref="M2:M3"/>
    <mergeCell ref="A21:A28"/>
    <mergeCell ref="A4:A7"/>
    <mergeCell ref="A8:A9"/>
    <mergeCell ref="A13:A20"/>
    <mergeCell ref="AU29:AU30"/>
    <mergeCell ref="X2:X3"/>
    <mergeCell ref="Y2:Y3"/>
    <mergeCell ref="A2:A3"/>
    <mergeCell ref="A1:AT1"/>
    <mergeCell ref="S2:S3"/>
    <mergeCell ref="T2:T3"/>
    <mergeCell ref="U2:U3"/>
    <mergeCell ref="V2:V3"/>
    <mergeCell ref="W2:W3"/>
    <mergeCell ref="N2:N3"/>
    <mergeCell ref="O2:O3"/>
    <mergeCell ref="P2:P3"/>
    <mergeCell ref="Q2:Q3"/>
    <mergeCell ref="R2:R3"/>
    <mergeCell ref="I2:I3"/>
  </mergeCells>
  <conditionalFormatting sqref="AP4:AP31">
    <cfRule type="expression" dxfId="1" priority="2">
      <formula>$AR4&lt;0.25</formula>
    </cfRule>
  </conditionalFormatting>
  <conditionalFormatting sqref="AQ4:AQ31">
    <cfRule type="expression" dxfId="0" priority="1">
      <formula>$AR4&gt;=0.25</formula>
    </cfRule>
  </conditionalFormatting>
  <pageMargins left="0.51180555555555596" right="0.51180555555555596" top="0.54027777777777797" bottom="0.78749999999999998" header="0.31527777777777799" footer="0.31527777777777799"/>
  <pageSetup paperSize="9" scale="48" fitToHeight="0" orientation="landscape" horizontalDpi="300" verticalDpi="300" r:id="rId1"/>
  <headerFoot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II</vt:lpstr>
      <vt:lpstr>'Anexo II'!Area_de_impressao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Carla Giani da Rocha</dc:creator>
  <cp:keywords/>
  <dc:description/>
  <cp:lastModifiedBy>PAULO EDISON DE LIMA</cp:lastModifiedBy>
  <cp:revision>0</cp:revision>
  <cp:lastPrinted>2025-08-20T20:15:26Z</cp:lastPrinted>
  <dcterms:created xsi:type="dcterms:W3CDTF">2017-11-06T16:56:11Z</dcterms:created>
  <dcterms:modified xsi:type="dcterms:W3CDTF">2025-08-26T21:13:10Z</dcterms:modified>
  <cp:category/>
  <cp:contentStatus/>
</cp:coreProperties>
</file>